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ant\Desktop\0DocTrab\"/>
    </mc:Choice>
  </mc:AlternateContent>
  <bookViews>
    <workbookView xWindow="240" yWindow="60" windowWidth="12300" windowHeight="9348" tabRatio="808"/>
  </bookViews>
  <sheets>
    <sheet name="Solo" sheetId="5" r:id="rId1"/>
    <sheet name="Vin_Arb" sheetId="6" r:id="rId2"/>
  </sheets>
  <calcPr calcId="162913" iterate="1" iterateCount="1"/>
</workbook>
</file>

<file path=xl/calcChain.xml><?xml version="1.0" encoding="utf-8"?>
<calcChain xmlns="http://schemas.openxmlformats.org/spreadsheetml/2006/main">
  <c r="D38" i="5" l="1"/>
  <c r="A38" i="5"/>
  <c r="G45" i="5" l="1"/>
  <c r="D20" i="5"/>
  <c r="D19" i="5"/>
  <c r="D18" i="5"/>
  <c r="D17" i="5"/>
  <c r="D16" i="5"/>
  <c r="D15" i="5"/>
  <c r="D14" i="5"/>
  <c r="D13" i="5"/>
  <c r="C13" i="5"/>
  <c r="A20" i="5"/>
  <c r="A19" i="5"/>
  <c r="A18" i="5"/>
  <c r="A17" i="5"/>
  <c r="A16" i="5"/>
  <c r="A15" i="5"/>
  <c r="A14" i="5"/>
  <c r="A13" i="5"/>
  <c r="B14" i="5"/>
  <c r="C14" i="5" s="1"/>
  <c r="I37" i="6"/>
  <c r="E34" i="6"/>
  <c r="C34" i="6"/>
  <c r="A34" i="6"/>
  <c r="E33" i="6"/>
  <c r="C33" i="6"/>
  <c r="A33" i="6"/>
  <c r="J37" i="6"/>
  <c r="E32" i="6"/>
  <c r="C32" i="6"/>
  <c r="A32" i="6"/>
  <c r="E31" i="6"/>
  <c r="C31" i="6"/>
  <c r="A31" i="6"/>
  <c r="E30" i="6"/>
  <c r="C30" i="6"/>
  <c r="A30" i="6"/>
  <c r="E29" i="6"/>
  <c r="C29" i="6"/>
  <c r="A29" i="6"/>
  <c r="E28" i="6"/>
  <c r="C28" i="6"/>
  <c r="A28" i="6"/>
  <c r="E27" i="6"/>
  <c r="C27" i="6"/>
  <c r="A27" i="6"/>
  <c r="E26" i="6"/>
  <c r="C26" i="6"/>
  <c r="A26" i="6"/>
  <c r="E25" i="6"/>
  <c r="C25" i="6"/>
  <c r="A25" i="6"/>
  <c r="E24" i="6"/>
  <c r="C24" i="6"/>
  <c r="A24" i="6"/>
  <c r="E23" i="6"/>
  <c r="C23" i="6"/>
  <c r="A23" i="6"/>
  <c r="E22" i="6"/>
  <c r="C22" i="6"/>
  <c r="A22" i="6"/>
  <c r="E21" i="6"/>
  <c r="C21" i="6"/>
  <c r="A21" i="6"/>
  <c r="E20" i="6"/>
  <c r="C20" i="6"/>
  <c r="A20" i="6"/>
  <c r="E19" i="6"/>
  <c r="C19" i="6"/>
  <c r="A19" i="6"/>
  <c r="E18" i="6"/>
  <c r="C18" i="6"/>
  <c r="A18" i="6"/>
  <c r="E17" i="6"/>
  <c r="C17" i="6"/>
  <c r="A17" i="6"/>
  <c r="E16" i="6"/>
  <c r="C16" i="6"/>
  <c r="A16" i="6"/>
  <c r="E15" i="6"/>
  <c r="C15" i="6"/>
  <c r="A15" i="6"/>
  <c r="E14" i="6"/>
  <c r="C14" i="6"/>
  <c r="A14" i="6"/>
  <c r="E13" i="6"/>
  <c r="C13" i="6"/>
  <c r="A13" i="6"/>
  <c r="E12" i="6"/>
  <c r="C12" i="6"/>
  <c r="A12" i="6"/>
  <c r="E11" i="6"/>
  <c r="C11" i="6"/>
  <c r="A11" i="6"/>
  <c r="E10" i="6"/>
  <c r="C10" i="6"/>
  <c r="A10" i="6"/>
  <c r="E9" i="6"/>
  <c r="C9" i="6"/>
  <c r="A9" i="6"/>
  <c r="E8" i="6"/>
  <c r="C8" i="6"/>
  <c r="A8" i="6"/>
  <c r="E7" i="6"/>
  <c r="C7" i="6"/>
  <c r="B7" i="6"/>
  <c r="B8" i="6"/>
  <c r="A7" i="6"/>
  <c r="E6" i="6"/>
  <c r="C6" i="6"/>
  <c r="D6" i="6" s="1"/>
  <c r="F6" i="6" s="1"/>
  <c r="G6" i="6" s="1"/>
  <c r="A6" i="6"/>
  <c r="H6" i="6" s="1"/>
  <c r="A42" i="5"/>
  <c r="A41" i="5"/>
  <c r="A40" i="5"/>
  <c r="A39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12" i="5"/>
  <c r="A11" i="5"/>
  <c r="A10" i="5"/>
  <c r="A9" i="5"/>
  <c r="A8" i="5"/>
  <c r="A7" i="5"/>
  <c r="G7" i="5"/>
  <c r="D42" i="5"/>
  <c r="D41" i="5"/>
  <c r="D40" i="5"/>
  <c r="D39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12" i="5"/>
  <c r="D11" i="5"/>
  <c r="D10" i="5"/>
  <c r="D9" i="5"/>
  <c r="D8" i="5"/>
  <c r="B8" i="5"/>
  <c r="C8" i="5" s="1"/>
  <c r="C7" i="5"/>
  <c r="D7" i="5"/>
  <c r="H7" i="6"/>
  <c r="I7" i="6"/>
  <c r="J7" i="6" s="1"/>
  <c r="H45" i="5"/>
  <c r="I45" i="5"/>
  <c r="B38" i="5" s="1"/>
  <c r="E13" i="5" l="1"/>
  <c r="E14" i="5"/>
  <c r="F14" i="5" s="1"/>
  <c r="G38" i="5"/>
  <c r="H38" i="5" s="1"/>
  <c r="I38" i="5" s="1"/>
  <c r="C38" i="5"/>
  <c r="E38" i="5" s="1"/>
  <c r="F38" i="5" s="1"/>
  <c r="B15" i="5"/>
  <c r="B16" i="5" s="1"/>
  <c r="B9" i="5"/>
  <c r="C9" i="5" s="1"/>
  <c r="E9" i="5" s="1"/>
  <c r="E7" i="5"/>
  <c r="F7" i="5" s="1"/>
  <c r="E8" i="5"/>
  <c r="F8" i="5" s="1"/>
  <c r="G14" i="5"/>
  <c r="H14" i="5" s="1"/>
  <c r="I14" i="5" s="1"/>
  <c r="G8" i="5"/>
  <c r="H8" i="5" s="1"/>
  <c r="I8" i="5" s="1"/>
  <c r="B10" i="5"/>
  <c r="G10" i="5" s="1"/>
  <c r="H10" i="5" s="1"/>
  <c r="I10" i="5" s="1"/>
  <c r="H7" i="5"/>
  <c r="I7" i="5" s="1"/>
  <c r="H8" i="6"/>
  <c r="I8" i="6" s="1"/>
  <c r="J8" i="6" s="1"/>
  <c r="D7" i="6"/>
  <c r="F7" i="6" s="1"/>
  <c r="G7" i="6" s="1"/>
  <c r="G16" i="5"/>
  <c r="H16" i="5" s="1"/>
  <c r="I16" i="5" s="1"/>
  <c r="B17" i="5"/>
  <c r="C16" i="5"/>
  <c r="E16" i="5" s="1"/>
  <c r="F16" i="5" s="1"/>
  <c r="F8" i="6"/>
  <c r="G8" i="6" s="1"/>
  <c r="B9" i="6"/>
  <c r="G13" i="5"/>
  <c r="H13" i="5" s="1"/>
  <c r="I13" i="5" s="1"/>
  <c r="F13" i="5"/>
  <c r="D8" i="6"/>
  <c r="I6" i="6"/>
  <c r="J6" i="6" s="1"/>
  <c r="F9" i="5" l="1"/>
  <c r="C15" i="5"/>
  <c r="E15" i="5" s="1"/>
  <c r="F15" i="5" s="1"/>
  <c r="G9" i="5"/>
  <c r="H9" i="5" s="1"/>
  <c r="I9" i="5" s="1"/>
  <c r="G15" i="5"/>
  <c r="H15" i="5" s="1"/>
  <c r="I15" i="5" s="1"/>
  <c r="C10" i="5"/>
  <c r="E10" i="5" s="1"/>
  <c r="F10" i="5" s="1"/>
  <c r="B11" i="5"/>
  <c r="G17" i="5"/>
  <c r="H17" i="5" s="1"/>
  <c r="I17" i="5" s="1"/>
  <c r="C17" i="5"/>
  <c r="E17" i="5" s="1"/>
  <c r="F17" i="5" s="1"/>
  <c r="B18" i="5"/>
  <c r="H9" i="6"/>
  <c r="I9" i="6" s="1"/>
  <c r="J9" i="6" s="1"/>
  <c r="B10" i="6"/>
  <c r="D9" i="6"/>
  <c r="F9" i="6" s="1"/>
  <c r="G9" i="6"/>
  <c r="G11" i="5" l="1"/>
  <c r="H11" i="5" s="1"/>
  <c r="I11" i="5" s="1"/>
  <c r="B12" i="5"/>
  <c r="C11" i="5"/>
  <c r="E11" i="5" s="1"/>
  <c r="F11" i="5" s="1"/>
  <c r="H10" i="6"/>
  <c r="I10" i="6" s="1"/>
  <c r="J10" i="6" s="1"/>
  <c r="B11" i="6"/>
  <c r="D10" i="6"/>
  <c r="F10" i="6" s="1"/>
  <c r="G10" i="6" s="1"/>
  <c r="G18" i="5"/>
  <c r="H18" i="5" s="1"/>
  <c r="I18" i="5" s="1"/>
  <c r="C18" i="5"/>
  <c r="E18" i="5" s="1"/>
  <c r="F18" i="5" s="1"/>
  <c r="B19" i="5"/>
  <c r="C12" i="5" l="1"/>
  <c r="E12" i="5" s="1"/>
  <c r="F12" i="5" s="1"/>
  <c r="G12" i="5"/>
  <c r="H12" i="5" s="1"/>
  <c r="I12" i="5" s="1"/>
  <c r="B20" i="5"/>
  <c r="C19" i="5"/>
  <c r="E19" i="5" s="1"/>
  <c r="F19" i="5"/>
  <c r="G19" i="5"/>
  <c r="H19" i="5" s="1"/>
  <c r="I19" i="5" s="1"/>
  <c r="H11" i="6"/>
  <c r="I11" i="6" s="1"/>
  <c r="J11" i="6" s="1"/>
  <c r="D11" i="6"/>
  <c r="F11" i="6" s="1"/>
  <c r="G11" i="6" s="1"/>
  <c r="B12" i="6"/>
  <c r="C20" i="5" l="1"/>
  <c r="E20" i="5" s="1"/>
  <c r="F20" i="5" s="1"/>
  <c r="G20" i="5"/>
  <c r="H20" i="5" s="1"/>
  <c r="I20" i="5" s="1"/>
  <c r="B21" i="5"/>
  <c r="H12" i="6"/>
  <c r="I12" i="6" s="1"/>
  <c r="J12" i="6" s="1"/>
  <c r="B13" i="6"/>
  <c r="D12" i="6"/>
  <c r="F12" i="6" s="1"/>
  <c r="G12" i="6"/>
  <c r="H13" i="6" l="1"/>
  <c r="I13" i="6" s="1"/>
  <c r="J13" i="6" s="1"/>
  <c r="D13" i="6"/>
  <c r="F13" i="6" s="1"/>
  <c r="B14" i="6"/>
  <c r="G13" i="6"/>
  <c r="C21" i="5"/>
  <c r="E21" i="5" s="1"/>
  <c r="F21" i="5" s="1"/>
  <c r="G21" i="5"/>
  <c r="H21" i="5" s="1"/>
  <c r="I21" i="5" s="1"/>
  <c r="B22" i="5"/>
  <c r="G22" i="5" l="1"/>
  <c r="H22" i="5" s="1"/>
  <c r="I22" i="5" s="1"/>
  <c r="B23" i="5"/>
  <c r="C22" i="5"/>
  <c r="E22" i="5" s="1"/>
  <c r="F22" i="5" s="1"/>
  <c r="B15" i="6"/>
  <c r="H14" i="6"/>
  <c r="I14" i="6" s="1"/>
  <c r="J14" i="6" s="1"/>
  <c r="D14" i="6"/>
  <c r="F14" i="6" s="1"/>
  <c r="G14" i="6" s="1"/>
  <c r="B24" i="5" l="1"/>
  <c r="G23" i="5"/>
  <c r="H23" i="5" s="1"/>
  <c r="I23" i="5" s="1"/>
  <c r="C23" i="5"/>
  <c r="E23" i="5" s="1"/>
  <c r="F23" i="5" s="1"/>
  <c r="H15" i="6"/>
  <c r="I15" i="6" s="1"/>
  <c r="J15" i="6" s="1"/>
  <c r="B16" i="6"/>
  <c r="D15" i="6"/>
  <c r="F15" i="6" s="1"/>
  <c r="G15" i="6" s="1"/>
  <c r="D16" i="6" l="1"/>
  <c r="F16" i="6" s="1"/>
  <c r="B17" i="6"/>
  <c r="H16" i="6"/>
  <c r="I16" i="6" s="1"/>
  <c r="J16" i="6" s="1"/>
  <c r="G16" i="6"/>
  <c r="C24" i="5"/>
  <c r="E24" i="5" s="1"/>
  <c r="F24" i="5" s="1"/>
  <c r="G24" i="5"/>
  <c r="H24" i="5" s="1"/>
  <c r="I24" i="5" s="1"/>
  <c r="B25" i="5"/>
  <c r="C25" i="5" l="1"/>
  <c r="E25" i="5" s="1"/>
  <c r="F25" i="5" s="1"/>
  <c r="B26" i="5"/>
  <c r="G25" i="5"/>
  <c r="H25" i="5" s="1"/>
  <c r="I25" i="5" s="1"/>
  <c r="H17" i="6"/>
  <c r="I17" i="6" s="1"/>
  <c r="J17" i="6" s="1"/>
  <c r="D17" i="6"/>
  <c r="F17" i="6" s="1"/>
  <c r="G17" i="6" s="1"/>
  <c r="B18" i="6"/>
  <c r="H18" i="6" l="1"/>
  <c r="I18" i="6" s="1"/>
  <c r="J18" i="6" s="1"/>
  <c r="D18" i="6"/>
  <c r="F18" i="6" s="1"/>
  <c r="G18" i="6"/>
  <c r="B19" i="6"/>
  <c r="B27" i="5"/>
  <c r="C26" i="5"/>
  <c r="E26" i="5" s="1"/>
  <c r="F26" i="5" s="1"/>
  <c r="G26" i="5"/>
  <c r="H26" i="5" s="1"/>
  <c r="I26" i="5" s="1"/>
  <c r="B20" i="6" l="1"/>
  <c r="H19" i="6"/>
  <c r="I19" i="6" s="1"/>
  <c r="J19" i="6" s="1"/>
  <c r="D19" i="6"/>
  <c r="F19" i="6" s="1"/>
  <c r="G19" i="6"/>
  <c r="C27" i="5"/>
  <c r="E27" i="5" s="1"/>
  <c r="G27" i="5"/>
  <c r="H27" i="5" s="1"/>
  <c r="I27" i="5" s="1"/>
  <c r="B28" i="5"/>
  <c r="F27" i="5"/>
  <c r="B29" i="5" l="1"/>
  <c r="G28" i="5"/>
  <c r="H28" i="5" s="1"/>
  <c r="I28" i="5" s="1"/>
  <c r="C28" i="5"/>
  <c r="E28" i="5" s="1"/>
  <c r="F28" i="5" s="1"/>
  <c r="D20" i="6"/>
  <c r="F20" i="6" s="1"/>
  <c r="G20" i="6" s="1"/>
  <c r="H20" i="6"/>
  <c r="I20" i="6" s="1"/>
  <c r="J20" i="6" s="1"/>
  <c r="B21" i="6"/>
  <c r="H21" i="6" l="1"/>
  <c r="I21" i="6" s="1"/>
  <c r="J21" i="6" s="1"/>
  <c r="B22" i="6"/>
  <c r="D21" i="6"/>
  <c r="F21" i="6" s="1"/>
  <c r="G21" i="6" s="1"/>
  <c r="G29" i="5"/>
  <c r="H29" i="5" s="1"/>
  <c r="I29" i="5" s="1"/>
  <c r="C29" i="5"/>
  <c r="E29" i="5" s="1"/>
  <c r="F29" i="5" s="1"/>
  <c r="B30" i="5"/>
  <c r="G30" i="5" l="1"/>
  <c r="H30" i="5" s="1"/>
  <c r="I30" i="5" s="1"/>
  <c r="B31" i="5"/>
  <c r="C30" i="5"/>
  <c r="E30" i="5" s="1"/>
  <c r="F30" i="5"/>
  <c r="B23" i="6"/>
  <c r="H22" i="6"/>
  <c r="I22" i="6" s="1"/>
  <c r="J22" i="6" s="1"/>
  <c r="D22" i="6"/>
  <c r="F22" i="6" s="1"/>
  <c r="G22" i="6" s="1"/>
  <c r="B24" i="6" l="1"/>
  <c r="D23" i="6"/>
  <c r="F23" i="6" s="1"/>
  <c r="G23" i="6" s="1"/>
  <c r="H23" i="6"/>
  <c r="I23" i="6" s="1"/>
  <c r="J23" i="6" s="1"/>
  <c r="G31" i="5"/>
  <c r="H31" i="5" s="1"/>
  <c r="I31" i="5" s="1"/>
  <c r="C31" i="5"/>
  <c r="E31" i="5" s="1"/>
  <c r="F31" i="5" s="1"/>
  <c r="B32" i="5"/>
  <c r="C32" i="5" l="1"/>
  <c r="E32" i="5" s="1"/>
  <c r="F32" i="5" s="1"/>
  <c r="G32" i="5"/>
  <c r="H32" i="5" s="1"/>
  <c r="I32" i="5" s="1"/>
  <c r="B33" i="5"/>
  <c r="B25" i="6"/>
  <c r="D24" i="6"/>
  <c r="F24" i="6" s="1"/>
  <c r="G24" i="6" s="1"/>
  <c r="H24" i="6"/>
  <c r="I24" i="6" s="1"/>
  <c r="J24" i="6" s="1"/>
  <c r="B34" i="5" l="1"/>
  <c r="G33" i="5"/>
  <c r="H33" i="5" s="1"/>
  <c r="I33" i="5" s="1"/>
  <c r="C33" i="5"/>
  <c r="E33" i="5" s="1"/>
  <c r="F33" i="5" s="1"/>
  <c r="B26" i="6"/>
  <c r="D25" i="6"/>
  <c r="F25" i="6" s="1"/>
  <c r="H25" i="6"/>
  <c r="I25" i="6" s="1"/>
  <c r="J25" i="6" s="1"/>
  <c r="G25" i="6"/>
  <c r="B27" i="6" l="1"/>
  <c r="H26" i="6"/>
  <c r="I26" i="6" s="1"/>
  <c r="J26" i="6" s="1"/>
  <c r="D26" i="6"/>
  <c r="F26" i="6" s="1"/>
  <c r="G26" i="6" s="1"/>
  <c r="G34" i="5"/>
  <c r="H34" i="5" s="1"/>
  <c r="I34" i="5" s="1"/>
  <c r="B35" i="5"/>
  <c r="C34" i="5"/>
  <c r="E34" i="5" s="1"/>
  <c r="F34" i="5" s="1"/>
  <c r="B36" i="5" l="1"/>
  <c r="C35" i="5"/>
  <c r="E35" i="5" s="1"/>
  <c r="F35" i="5" s="1"/>
  <c r="G35" i="5"/>
  <c r="H35" i="5" s="1"/>
  <c r="I35" i="5" s="1"/>
  <c r="D27" i="6"/>
  <c r="F27" i="6" s="1"/>
  <c r="G27" i="6" s="1"/>
  <c r="B28" i="6"/>
  <c r="H27" i="6"/>
  <c r="I27" i="6" s="1"/>
  <c r="J27" i="6" s="1"/>
  <c r="B29" i="6" l="1"/>
  <c r="D28" i="6"/>
  <c r="F28" i="6" s="1"/>
  <c r="G28" i="6"/>
  <c r="H28" i="6"/>
  <c r="I28" i="6" s="1"/>
  <c r="J28" i="6" s="1"/>
  <c r="B37" i="5"/>
  <c r="C36" i="5"/>
  <c r="E36" i="5" s="1"/>
  <c r="F36" i="5" s="1"/>
  <c r="G36" i="5"/>
  <c r="H36" i="5" s="1"/>
  <c r="I36" i="5" s="1"/>
  <c r="G37" i="5" l="1"/>
  <c r="H37" i="5" s="1"/>
  <c r="I37" i="5" s="1"/>
  <c r="C37" i="5"/>
  <c r="E37" i="5" s="1"/>
  <c r="F37" i="5" s="1"/>
  <c r="B39" i="5"/>
  <c r="H29" i="6"/>
  <c r="I29" i="6" s="1"/>
  <c r="J29" i="6" s="1"/>
  <c r="D29" i="6"/>
  <c r="F29" i="6" s="1"/>
  <c r="G29" i="6" s="1"/>
  <c r="B30" i="6"/>
  <c r="H30" i="6" l="1"/>
  <c r="I30" i="6" s="1"/>
  <c r="J30" i="6" s="1"/>
  <c r="D30" i="6"/>
  <c r="F30" i="6" s="1"/>
  <c r="G30" i="6"/>
  <c r="B31" i="6"/>
  <c r="C39" i="5"/>
  <c r="E39" i="5" s="1"/>
  <c r="F39" i="5" s="1"/>
  <c r="B40" i="5"/>
  <c r="G39" i="5"/>
  <c r="H39" i="5" s="1"/>
  <c r="I39" i="5" s="1"/>
  <c r="C40" i="5" l="1"/>
  <c r="E40" i="5" s="1"/>
  <c r="F40" i="5" s="1"/>
  <c r="G40" i="5"/>
  <c r="H40" i="5" s="1"/>
  <c r="I40" i="5" s="1"/>
  <c r="B41" i="5"/>
  <c r="H31" i="6"/>
  <c r="I31" i="6" s="1"/>
  <c r="J31" i="6" s="1"/>
  <c r="D31" i="6"/>
  <c r="F31" i="6" s="1"/>
  <c r="B32" i="6"/>
  <c r="G31" i="6"/>
  <c r="B33" i="6" l="1"/>
  <c r="H32" i="6"/>
  <c r="I32" i="6" s="1"/>
  <c r="J32" i="6" s="1"/>
  <c r="D32" i="6"/>
  <c r="F32" i="6" s="1"/>
  <c r="G32" i="6"/>
  <c r="C41" i="5"/>
  <c r="E41" i="5" s="1"/>
  <c r="F41" i="5" s="1"/>
  <c r="B42" i="5"/>
  <c r="G41" i="5"/>
  <c r="H41" i="5" s="1"/>
  <c r="I41" i="5" s="1"/>
  <c r="C42" i="5" l="1"/>
  <c r="E42" i="5" s="1"/>
  <c r="F42" i="5" s="1"/>
  <c r="G42" i="5"/>
  <c r="H42" i="5" s="1"/>
  <c r="I42" i="5" s="1"/>
  <c r="B34" i="6"/>
  <c r="H33" i="6"/>
  <c r="I33" i="6" s="1"/>
  <c r="J33" i="6" s="1"/>
  <c r="D33" i="6"/>
  <c r="F33" i="6" s="1"/>
  <c r="G33" i="6"/>
  <c r="H34" i="6" l="1"/>
  <c r="I34" i="6" s="1"/>
  <c r="J34" i="6" s="1"/>
  <c r="D34" i="6"/>
  <c r="F34" i="6" s="1"/>
  <c r="G34" i="6" s="1"/>
</calcChain>
</file>

<file path=xl/sharedStrings.xml><?xml version="1.0" encoding="utf-8"?>
<sst xmlns="http://schemas.openxmlformats.org/spreadsheetml/2006/main" count="65" uniqueCount="41">
  <si>
    <t>Nº de bicos</t>
  </si>
  <si>
    <t>Pest./hl</t>
  </si>
  <si>
    <t>(L)</t>
  </si>
  <si>
    <t>(Kg)</t>
  </si>
  <si>
    <t>Deb/ha</t>
  </si>
  <si>
    <t>Pest./ha</t>
  </si>
  <si>
    <t>(L/ha)</t>
  </si>
  <si>
    <t>(kg/ha)</t>
  </si>
  <si>
    <t>(Kg/hl)</t>
  </si>
  <si>
    <t>Cap.Reservat.</t>
  </si>
  <si>
    <t xml:space="preserve">Deb. Pulv. </t>
  </si>
  <si>
    <t>(L/min)</t>
  </si>
  <si>
    <t>Deb Bico</t>
  </si>
  <si>
    <t>Nº de bicos-</t>
  </si>
  <si>
    <t xml:space="preserve">Pestic. Depos. </t>
  </si>
  <si>
    <t>Cap.Depos.</t>
  </si>
  <si>
    <t xml:space="preserve">          Pesticida (kg / ha)-</t>
  </si>
  <si>
    <t>Dp = (Q * v * L) / 600 
Dp- débito do pulverizador (L/min)
Q- volume a aplicar (L/ha) 
 v- velocidade (km/h)
 L- largura de trabalho (m)</t>
  </si>
  <si>
    <t>Cp.Dep.(L)-</t>
  </si>
  <si>
    <t>L/ha:</t>
  </si>
  <si>
    <t xml:space="preserve"> L/min (bico):</t>
  </si>
  <si>
    <t>Pressão (bar):</t>
  </si>
  <si>
    <t>Introduza Pressão (bar) e Débito por bico (L/min)  &gt;</t>
  </si>
  <si>
    <t xml:space="preserve">Deb. Bico </t>
  </si>
  <si>
    <t>Deb Pulv.</t>
  </si>
  <si>
    <t>Nº bicos utilizados</t>
  </si>
  <si>
    <t xml:space="preserve">Para as plantas jovens utilizam-se um nº de bicos inferior aos disponíveis. A qde de pesticida tem de ser proporcional ao nº de bicos utilizados </t>
  </si>
  <si>
    <t>ATENÇÃO:
Utilize os valores da linha da tabela correspondente ao valor L/ha acima referido
"ATENÇÃO:
Escolha a linha da tabela correspondente ao valor L/ha acima referida"  
ATENÇÃO:
Escolha a linha da tabela correspondente ao valor L/ha acima referida</t>
  </si>
  <si>
    <t>Hardi - 8 
(~ planta adulta)</t>
  </si>
  <si>
    <t>L/min (tot):</t>
  </si>
  <si>
    <t xml:space="preserve"> L/min (tot):</t>
  </si>
  <si>
    <t>Tabela geral para aplicação de fungicidas nas videiras e fruteira.</t>
  </si>
  <si>
    <t>Tabela geral para aplicação de herbicidas no solo e infestantes.</t>
  </si>
  <si>
    <t>Introduza débito por bico (L/min) &gt;</t>
  </si>
  <si>
    <t>Introduza pressão (bar) &gt;</t>
  </si>
  <si>
    <t xml:space="preserve">          Pesticida (g/hl) &gt;</t>
  </si>
  <si>
    <t>Cap.Depos.(L) &gt;</t>
  </si>
  <si>
    <t>Nº bicos do Pulv &gt;</t>
  </si>
  <si>
    <t>Nº bicos utilizados &gt;</t>
  </si>
  <si>
    <t>Largura Tr.(m) &gt;</t>
  </si>
  <si>
    <t>Velocidade Tr.(km/h)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</si>
</sst>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8"/>
      <color rgb="FF0070C0"/>
      <name val="Arial"/>
      <family val="2"/>
    </font>
    <font>
      <b/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8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3" fillId="0" borderId="0"/>
    <xf numFmtId="0" fontId="5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0" fontId="0" fillId="0" borderId="0" xfId="0" applyFill="1"/>
    <xf numFmtId="0" fontId="1" fillId="4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right"/>
    </xf>
    <xf numFmtId="0" fontId="4" fillId="0" borderId="0" xfId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1" fillId="0" borderId="0" xfId="1" applyFont="1" applyAlignment="1">
      <alignment horizontal="center"/>
    </xf>
    <xf numFmtId="2" fontId="1" fillId="2" borderId="0" xfId="1" applyNumberFormat="1" applyFont="1" applyFill="1" applyAlignment="1">
      <alignment horizontal="center"/>
    </xf>
    <xf numFmtId="2" fontId="1" fillId="3" borderId="0" xfId="1" applyNumberFormat="1" applyFont="1" applyFill="1" applyAlignment="1">
      <alignment horizontal="center"/>
    </xf>
    <xf numFmtId="0" fontId="1" fillId="4" borderId="0" xfId="3" applyFont="1" applyFill="1" applyAlignment="1">
      <alignment horizontal="center"/>
    </xf>
    <xf numFmtId="0" fontId="2" fillId="0" borderId="0" xfId="1" applyFont="1" applyAlignment="1">
      <alignment horizontal="center"/>
    </xf>
    <xf numFmtId="2" fontId="6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3" borderId="0" xfId="1" applyNumberFormat="1" applyFont="1" applyFill="1" applyAlignment="1">
      <alignment horizontal="center"/>
    </xf>
    <xf numFmtId="0" fontId="2" fillId="4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2" fontId="6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right" wrapText="1"/>
    </xf>
    <xf numFmtId="0" fontId="3" fillId="4" borderId="0" xfId="3" applyFont="1" applyFill="1" applyAlignment="1">
      <alignment horizontal="right"/>
    </xf>
    <xf numFmtId="0" fontId="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wrapText="1"/>
    </xf>
    <xf numFmtId="2" fontId="3" fillId="4" borderId="0" xfId="3" applyNumberFormat="1" applyFont="1" applyFill="1" applyAlignment="1">
      <alignment horizontal="center"/>
    </xf>
    <xf numFmtId="0" fontId="3" fillId="0" borderId="0" xfId="1" applyFont="1" applyAlignment="1">
      <alignment vertical="top"/>
    </xf>
    <xf numFmtId="0" fontId="4" fillId="0" borderId="0" xfId="1" applyAlignment="1">
      <alignment vertical="top"/>
    </xf>
    <xf numFmtId="0" fontId="4" fillId="0" borderId="0" xfId="1" applyFill="1"/>
    <xf numFmtId="0" fontId="4" fillId="0" borderId="0" xfId="1" applyFill="1" applyAlignment="1">
      <alignment vertical="top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3" applyFont="1" applyFill="1" applyAlignment="1">
      <alignment horizontal="right"/>
    </xf>
    <xf numFmtId="2" fontId="3" fillId="2" borderId="0" xfId="3" applyNumberFormat="1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3" fillId="3" borderId="0" xfId="3" applyFont="1" applyFill="1" applyAlignment="1">
      <alignment horizontal="right"/>
    </xf>
    <xf numFmtId="2" fontId="10" fillId="0" borderId="0" xfId="1" applyNumberFormat="1" applyFont="1" applyAlignment="1">
      <alignment horizontal="center"/>
    </xf>
    <xf numFmtId="2" fontId="3" fillId="3" borderId="0" xfId="1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2" fontId="3" fillId="4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wrapText="1"/>
    </xf>
    <xf numFmtId="0" fontId="3" fillId="4" borderId="0" xfId="1" applyFont="1" applyFill="1" applyAlignment="1">
      <alignment vertical="top" wrapText="1"/>
    </xf>
    <xf numFmtId="0" fontId="0" fillId="4" borderId="0" xfId="0" applyFill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3" fillId="4" borderId="0" xfId="0" applyFont="1" applyFill="1" applyAlignment="1"/>
    <xf numFmtId="0" fontId="0" fillId="4" borderId="0" xfId="0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0" borderId="0" xfId="3" applyFont="1" applyAlignment="1">
      <alignment horizontal="right"/>
    </xf>
    <xf numFmtId="0" fontId="11" fillId="0" borderId="0" xfId="0" applyFont="1" applyAlignment="1">
      <alignment horizontal="center" wrapText="1"/>
    </xf>
    <xf numFmtId="0" fontId="3" fillId="3" borderId="0" xfId="1" applyFont="1" applyFill="1" applyAlignment="1">
      <alignment vertical="top" wrapText="1"/>
    </xf>
    <xf numFmtId="0" fontId="4" fillId="3" borderId="0" xfId="1" applyFill="1"/>
    <xf numFmtId="0" fontId="1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3" xfId="3"/>
    <cellStyle name="Normal 4" xfId="4"/>
    <cellStyle name="Percentagem 2" xfId="5"/>
    <cellStyle name="Percentagem 2 2" xfId="6"/>
    <cellStyle name="Percentagem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6" topLeftCell="A12" activePane="bottomLeft" state="frozen"/>
      <selection pane="bottomLeft" activeCell="L32" sqref="L32"/>
    </sheetView>
  </sheetViews>
  <sheetFormatPr defaultRowHeight="13.2" x14ac:dyDescent="0.25"/>
  <cols>
    <col min="1" max="1" width="11" customWidth="1"/>
    <col min="2" max="2" width="7.88671875" customWidth="1"/>
    <col min="3" max="3" width="13" customWidth="1"/>
    <col min="4" max="4" width="11.109375" customWidth="1"/>
    <col min="5" max="5" width="15.33203125" customWidth="1"/>
    <col min="6" max="7" width="10.88671875" customWidth="1"/>
    <col min="8" max="8" width="10.6640625" customWidth="1"/>
    <col min="9" max="9" width="12" style="9" customWidth="1"/>
  </cols>
  <sheetData>
    <row r="1" spans="1:10" x14ac:dyDescent="0.25">
      <c r="A1" s="74" t="s">
        <v>32</v>
      </c>
      <c r="B1" s="74"/>
      <c r="C1" s="74"/>
      <c r="D1" s="74"/>
      <c r="E1" s="74"/>
      <c r="F1" s="74"/>
      <c r="G1" s="74"/>
      <c r="H1" s="74"/>
      <c r="I1" s="74"/>
    </row>
    <row r="2" spans="1:10" x14ac:dyDescent="0.25">
      <c r="B2" s="79" t="s">
        <v>16</v>
      </c>
      <c r="C2" s="80"/>
      <c r="D2" s="16">
        <v>3</v>
      </c>
      <c r="E2" s="4" t="s">
        <v>18</v>
      </c>
      <c r="F2" s="3">
        <v>300</v>
      </c>
      <c r="G2" s="79"/>
      <c r="H2" s="79"/>
      <c r="I2" s="3"/>
    </row>
    <row r="3" spans="1:10" x14ac:dyDescent="0.25">
      <c r="B3" s="79" t="s">
        <v>40</v>
      </c>
      <c r="C3" s="80"/>
      <c r="D3" s="3">
        <v>6</v>
      </c>
      <c r="E3" s="4" t="s">
        <v>39</v>
      </c>
      <c r="F3" s="3">
        <v>6</v>
      </c>
      <c r="G3" s="79" t="s">
        <v>13</v>
      </c>
      <c r="H3" s="79"/>
      <c r="I3" s="3">
        <v>12</v>
      </c>
    </row>
    <row r="4" spans="1:10" ht="3.75" customHeight="1" x14ac:dyDescent="0.25">
      <c r="A4" s="2"/>
      <c r="B4" s="3"/>
      <c r="C4" s="2"/>
      <c r="D4" s="2"/>
      <c r="E4" s="2"/>
      <c r="F4" s="2"/>
      <c r="G4" s="2"/>
      <c r="H4" s="2"/>
    </row>
    <row r="5" spans="1:10" x14ac:dyDescent="0.25">
      <c r="A5" s="1"/>
      <c r="B5" s="19" t="s">
        <v>4</v>
      </c>
      <c r="C5" s="1" t="s">
        <v>1</v>
      </c>
      <c r="D5" s="1" t="s">
        <v>15</v>
      </c>
      <c r="E5" s="1" t="s">
        <v>14</v>
      </c>
      <c r="F5" s="1" t="s">
        <v>5</v>
      </c>
      <c r="G5" s="14" t="s">
        <v>12</v>
      </c>
      <c r="H5" s="12" t="s">
        <v>10</v>
      </c>
      <c r="I5" s="19" t="s">
        <v>4</v>
      </c>
    </row>
    <row r="6" spans="1:10" x14ac:dyDescent="0.25">
      <c r="A6" s="1" t="s">
        <v>0</v>
      </c>
      <c r="B6" s="19" t="s">
        <v>6</v>
      </c>
      <c r="C6" s="1" t="s">
        <v>8</v>
      </c>
      <c r="D6" s="1" t="s">
        <v>2</v>
      </c>
      <c r="E6" s="1" t="s">
        <v>3</v>
      </c>
      <c r="F6" s="1" t="s">
        <v>7</v>
      </c>
      <c r="G6" s="14" t="s">
        <v>11</v>
      </c>
      <c r="H6" s="12" t="s">
        <v>11</v>
      </c>
      <c r="I6" s="19" t="s">
        <v>6</v>
      </c>
    </row>
    <row r="7" spans="1:10" x14ac:dyDescent="0.25">
      <c r="A7" s="5">
        <f>+$I$3</f>
        <v>12</v>
      </c>
      <c r="B7" s="17">
        <v>1500</v>
      </c>
      <c r="C7" s="6">
        <f t="shared" ref="C7:C42" si="0">$D$2/B7*100</f>
        <v>0.2</v>
      </c>
      <c r="D7" s="108">
        <f t="shared" ref="D7:D42" si="1">+$F$2</f>
        <v>300</v>
      </c>
      <c r="E7" s="6">
        <f t="shared" ref="E7:E42" si="2">+D7*C7/100</f>
        <v>0.6</v>
      </c>
      <c r="F7" s="10">
        <f>+(B7/D7)*E7</f>
        <v>3</v>
      </c>
      <c r="G7" s="15">
        <f t="shared" ref="G7:G42" si="3">+((B7*$D$3*$F$3)/600)/A7</f>
        <v>7.5</v>
      </c>
      <c r="H7" s="13">
        <f>+A7*G7</f>
        <v>90</v>
      </c>
      <c r="I7" s="17">
        <f t="shared" ref="I7:I42" si="4">+(600*H7)/($D$3*$F$3)</f>
        <v>1500</v>
      </c>
      <c r="J7" s="7"/>
    </row>
    <row r="8" spans="1:10" x14ac:dyDescent="0.25">
      <c r="A8" s="5">
        <f t="shared" ref="A8:A42" si="5">+$I$3</f>
        <v>12</v>
      </c>
      <c r="B8" s="17">
        <f>+B7-50</f>
        <v>1450</v>
      </c>
      <c r="C8" s="6">
        <f t="shared" si="0"/>
        <v>0.20689655172413793</v>
      </c>
      <c r="D8" s="108">
        <f t="shared" si="1"/>
        <v>300</v>
      </c>
      <c r="E8" s="6">
        <f t="shared" si="2"/>
        <v>0.62068965517241381</v>
      </c>
      <c r="F8" s="10">
        <f t="shared" ref="F8:F42" si="6">+(B8/D8)*E8</f>
        <v>3</v>
      </c>
      <c r="G8" s="15">
        <f t="shared" si="3"/>
        <v>7.25</v>
      </c>
      <c r="H8" s="13">
        <f t="shared" ref="H8:H42" si="7">+A8*G8</f>
        <v>87</v>
      </c>
      <c r="I8" s="17">
        <f t="shared" si="4"/>
        <v>1450</v>
      </c>
    </row>
    <row r="9" spans="1:10" x14ac:dyDescent="0.25">
      <c r="A9" s="5">
        <f t="shared" si="5"/>
        <v>12</v>
      </c>
      <c r="B9" s="17">
        <f>+B8-50</f>
        <v>1400</v>
      </c>
      <c r="C9" s="6">
        <f t="shared" si="0"/>
        <v>0.2142857142857143</v>
      </c>
      <c r="D9" s="108">
        <f t="shared" si="1"/>
        <v>300</v>
      </c>
      <c r="E9" s="6">
        <f t="shared" si="2"/>
        <v>0.6428571428571429</v>
      </c>
      <c r="F9" s="10">
        <f t="shared" si="6"/>
        <v>3.0000000000000004</v>
      </c>
      <c r="G9" s="15">
        <f t="shared" si="3"/>
        <v>7</v>
      </c>
      <c r="H9" s="13">
        <f t="shared" si="7"/>
        <v>84</v>
      </c>
      <c r="I9" s="17">
        <f t="shared" si="4"/>
        <v>1400</v>
      </c>
    </row>
    <row r="10" spans="1:10" x14ac:dyDescent="0.25">
      <c r="A10" s="5">
        <f t="shared" si="5"/>
        <v>12</v>
      </c>
      <c r="B10" s="17">
        <f>+B9-50</f>
        <v>1350</v>
      </c>
      <c r="C10" s="6">
        <f t="shared" si="0"/>
        <v>0.22222222222222221</v>
      </c>
      <c r="D10" s="108">
        <f t="shared" si="1"/>
        <v>300</v>
      </c>
      <c r="E10" s="6">
        <f t="shared" si="2"/>
        <v>0.66666666666666652</v>
      </c>
      <c r="F10" s="10">
        <f t="shared" si="6"/>
        <v>2.9999999999999991</v>
      </c>
      <c r="G10" s="15">
        <f t="shared" si="3"/>
        <v>6.75</v>
      </c>
      <c r="H10" s="13">
        <f t="shared" si="7"/>
        <v>81</v>
      </c>
      <c r="I10" s="17">
        <f t="shared" si="4"/>
        <v>1350</v>
      </c>
    </row>
    <row r="11" spans="1:10" x14ac:dyDescent="0.25">
      <c r="A11" s="5">
        <f t="shared" si="5"/>
        <v>12</v>
      </c>
      <c r="B11" s="17">
        <f>+B10-50</f>
        <v>1300</v>
      </c>
      <c r="C11" s="6">
        <f t="shared" si="0"/>
        <v>0.23076923076923078</v>
      </c>
      <c r="D11" s="108">
        <f t="shared" si="1"/>
        <v>300</v>
      </c>
      <c r="E11" s="6">
        <f t="shared" si="2"/>
        <v>0.6923076923076924</v>
      </c>
      <c r="F11" s="10">
        <f t="shared" si="6"/>
        <v>3</v>
      </c>
      <c r="G11" s="15">
        <f t="shared" si="3"/>
        <v>6.5</v>
      </c>
      <c r="H11" s="13">
        <f t="shared" si="7"/>
        <v>78</v>
      </c>
      <c r="I11" s="17">
        <f t="shared" si="4"/>
        <v>1300</v>
      </c>
    </row>
    <row r="12" spans="1:10" x14ac:dyDescent="0.25">
      <c r="A12" s="5">
        <f t="shared" si="5"/>
        <v>12</v>
      </c>
      <c r="B12" s="17">
        <f>+B11-50</f>
        <v>1250</v>
      </c>
      <c r="C12" s="6">
        <f t="shared" si="0"/>
        <v>0.24</v>
      </c>
      <c r="D12" s="108">
        <f t="shared" si="1"/>
        <v>300</v>
      </c>
      <c r="E12" s="6">
        <f t="shared" si="2"/>
        <v>0.72</v>
      </c>
      <c r="F12" s="10">
        <f t="shared" si="6"/>
        <v>3</v>
      </c>
      <c r="G12" s="15">
        <f t="shared" si="3"/>
        <v>6.25</v>
      </c>
      <c r="H12" s="13">
        <f t="shared" si="7"/>
        <v>75</v>
      </c>
      <c r="I12" s="17">
        <f t="shared" si="4"/>
        <v>1250</v>
      </c>
    </row>
    <row r="13" spans="1:10" x14ac:dyDescent="0.25">
      <c r="A13" s="5">
        <f t="shared" si="5"/>
        <v>12</v>
      </c>
      <c r="B13" s="17">
        <v>1600</v>
      </c>
      <c r="C13" s="67">
        <f t="shared" ref="C13:C20" si="8">$D$2/B13*100</f>
        <v>0.1875</v>
      </c>
      <c r="D13" s="108">
        <f t="shared" si="1"/>
        <v>300</v>
      </c>
      <c r="E13" s="67">
        <f t="shared" ref="E13:E20" si="9">+D13*C13/100</f>
        <v>0.5625</v>
      </c>
      <c r="F13" s="10">
        <f t="shared" ref="F13:F20" si="10">+(B13/D13)*E13</f>
        <v>3</v>
      </c>
      <c r="G13" s="15">
        <f t="shared" ref="G13:G20" si="11">+((B13*$D$3*$F$3)/600)/A13</f>
        <v>8</v>
      </c>
      <c r="H13" s="13">
        <f t="shared" ref="H13:H20" si="12">+A13*G13</f>
        <v>96</v>
      </c>
      <c r="I13" s="17">
        <f t="shared" ref="I13:I20" si="13">+(600*H13)/($D$3*$F$3)</f>
        <v>1600</v>
      </c>
    </row>
    <row r="14" spans="1:10" x14ac:dyDescent="0.25">
      <c r="A14" s="5">
        <f t="shared" si="5"/>
        <v>12</v>
      </c>
      <c r="B14" s="17">
        <f>+B13-50</f>
        <v>1550</v>
      </c>
      <c r="C14" s="67">
        <f t="shared" si="8"/>
        <v>0.19354838709677419</v>
      </c>
      <c r="D14" s="108">
        <f t="shared" si="1"/>
        <v>300</v>
      </c>
      <c r="E14" s="67">
        <f t="shared" si="9"/>
        <v>0.58064516129032251</v>
      </c>
      <c r="F14" s="10">
        <f t="shared" si="10"/>
        <v>3</v>
      </c>
      <c r="G14" s="15">
        <f t="shared" si="11"/>
        <v>7.75</v>
      </c>
      <c r="H14" s="13">
        <f t="shared" si="12"/>
        <v>93</v>
      </c>
      <c r="I14" s="17">
        <f t="shared" si="13"/>
        <v>1550</v>
      </c>
    </row>
    <row r="15" spans="1:10" x14ac:dyDescent="0.25">
      <c r="A15" s="5">
        <f t="shared" si="5"/>
        <v>12</v>
      </c>
      <c r="B15" s="17">
        <f t="shared" ref="B15:B42" si="14">+B14-50</f>
        <v>1500</v>
      </c>
      <c r="C15" s="67">
        <f t="shared" si="8"/>
        <v>0.2</v>
      </c>
      <c r="D15" s="108">
        <f t="shared" si="1"/>
        <v>300</v>
      </c>
      <c r="E15" s="67">
        <f t="shared" si="9"/>
        <v>0.6</v>
      </c>
      <c r="F15" s="10">
        <f t="shared" si="10"/>
        <v>3</v>
      </c>
      <c r="G15" s="15">
        <f t="shared" si="11"/>
        <v>7.5</v>
      </c>
      <c r="H15" s="13">
        <f t="shared" si="12"/>
        <v>90</v>
      </c>
      <c r="I15" s="17">
        <f t="shared" si="13"/>
        <v>1500</v>
      </c>
    </row>
    <row r="16" spans="1:10" x14ac:dyDescent="0.25">
      <c r="A16" s="5">
        <f t="shared" si="5"/>
        <v>12</v>
      </c>
      <c r="B16" s="17">
        <f t="shared" si="14"/>
        <v>1450</v>
      </c>
      <c r="C16" s="67">
        <f t="shared" si="8"/>
        <v>0.20689655172413793</v>
      </c>
      <c r="D16" s="108">
        <f t="shared" si="1"/>
        <v>300</v>
      </c>
      <c r="E16" s="67">
        <f t="shared" si="9"/>
        <v>0.62068965517241381</v>
      </c>
      <c r="F16" s="10">
        <f t="shared" si="10"/>
        <v>3</v>
      </c>
      <c r="G16" s="15">
        <f t="shared" si="11"/>
        <v>7.25</v>
      </c>
      <c r="H16" s="13">
        <f t="shared" si="12"/>
        <v>87</v>
      </c>
      <c r="I16" s="17">
        <f t="shared" si="13"/>
        <v>1450</v>
      </c>
    </row>
    <row r="17" spans="1:9" x14ac:dyDescent="0.25">
      <c r="A17" s="5">
        <f t="shared" si="5"/>
        <v>12</v>
      </c>
      <c r="B17" s="17">
        <f t="shared" si="14"/>
        <v>1400</v>
      </c>
      <c r="C17" s="67">
        <f t="shared" si="8"/>
        <v>0.2142857142857143</v>
      </c>
      <c r="D17" s="108">
        <f t="shared" si="1"/>
        <v>300</v>
      </c>
      <c r="E17" s="67">
        <f t="shared" si="9"/>
        <v>0.6428571428571429</v>
      </c>
      <c r="F17" s="10">
        <f t="shared" si="10"/>
        <v>3.0000000000000004</v>
      </c>
      <c r="G17" s="15">
        <f t="shared" si="11"/>
        <v>7</v>
      </c>
      <c r="H17" s="13">
        <f t="shared" si="12"/>
        <v>84</v>
      </c>
      <c r="I17" s="17">
        <f t="shared" si="13"/>
        <v>1400</v>
      </c>
    </row>
    <row r="18" spans="1:9" x14ac:dyDescent="0.25">
      <c r="A18" s="5">
        <f t="shared" si="5"/>
        <v>12</v>
      </c>
      <c r="B18" s="17">
        <f t="shared" si="14"/>
        <v>1350</v>
      </c>
      <c r="C18" s="67">
        <f t="shared" si="8"/>
        <v>0.22222222222222221</v>
      </c>
      <c r="D18" s="108">
        <f t="shared" si="1"/>
        <v>300</v>
      </c>
      <c r="E18" s="67">
        <f t="shared" si="9"/>
        <v>0.66666666666666652</v>
      </c>
      <c r="F18" s="10">
        <f t="shared" si="10"/>
        <v>2.9999999999999991</v>
      </c>
      <c r="G18" s="15">
        <f t="shared" si="11"/>
        <v>6.75</v>
      </c>
      <c r="H18" s="13">
        <f t="shared" si="12"/>
        <v>81</v>
      </c>
      <c r="I18" s="17">
        <f t="shared" si="13"/>
        <v>1350</v>
      </c>
    </row>
    <row r="19" spans="1:9" x14ac:dyDescent="0.25">
      <c r="A19" s="5">
        <f t="shared" si="5"/>
        <v>12</v>
      </c>
      <c r="B19" s="17">
        <f t="shared" si="14"/>
        <v>1300</v>
      </c>
      <c r="C19" s="67">
        <f t="shared" si="8"/>
        <v>0.23076923076923078</v>
      </c>
      <c r="D19" s="108">
        <f t="shared" si="1"/>
        <v>300</v>
      </c>
      <c r="E19" s="67">
        <f t="shared" si="9"/>
        <v>0.6923076923076924</v>
      </c>
      <c r="F19" s="10">
        <f t="shared" si="10"/>
        <v>3</v>
      </c>
      <c r="G19" s="15">
        <f t="shared" si="11"/>
        <v>6.5</v>
      </c>
      <c r="H19" s="13">
        <f t="shared" si="12"/>
        <v>78</v>
      </c>
      <c r="I19" s="17">
        <f t="shared" si="13"/>
        <v>1300</v>
      </c>
    </row>
    <row r="20" spans="1:9" x14ac:dyDescent="0.25">
      <c r="A20" s="5">
        <f t="shared" si="5"/>
        <v>12</v>
      </c>
      <c r="B20" s="17">
        <f t="shared" si="14"/>
        <v>1250</v>
      </c>
      <c r="C20" s="67">
        <f t="shared" si="8"/>
        <v>0.24</v>
      </c>
      <c r="D20" s="108">
        <f t="shared" si="1"/>
        <v>300</v>
      </c>
      <c r="E20" s="67">
        <f t="shared" si="9"/>
        <v>0.72</v>
      </c>
      <c r="F20" s="10">
        <f t="shared" si="10"/>
        <v>3</v>
      </c>
      <c r="G20" s="15">
        <f t="shared" si="11"/>
        <v>6.25</v>
      </c>
      <c r="H20" s="13">
        <f t="shared" si="12"/>
        <v>75</v>
      </c>
      <c r="I20" s="17">
        <f t="shared" si="13"/>
        <v>1250</v>
      </c>
    </row>
    <row r="21" spans="1:9" x14ac:dyDescent="0.25">
      <c r="A21" s="5">
        <f t="shared" si="5"/>
        <v>12</v>
      </c>
      <c r="B21" s="17">
        <f t="shared" si="14"/>
        <v>1200</v>
      </c>
      <c r="C21" s="67">
        <f t="shared" si="0"/>
        <v>0.25</v>
      </c>
      <c r="D21" s="108">
        <f t="shared" si="1"/>
        <v>300</v>
      </c>
      <c r="E21" s="67">
        <f t="shared" si="2"/>
        <v>0.75</v>
      </c>
      <c r="F21" s="10">
        <f t="shared" si="6"/>
        <v>3</v>
      </c>
      <c r="G21" s="15">
        <f t="shared" si="3"/>
        <v>6</v>
      </c>
      <c r="H21" s="13">
        <f t="shared" si="7"/>
        <v>72</v>
      </c>
      <c r="I21" s="17">
        <f t="shared" si="4"/>
        <v>1200</v>
      </c>
    </row>
    <row r="22" spans="1:9" x14ac:dyDescent="0.25">
      <c r="A22" s="5">
        <f t="shared" si="5"/>
        <v>12</v>
      </c>
      <c r="B22" s="17">
        <f t="shared" si="14"/>
        <v>1150</v>
      </c>
      <c r="C22" s="67">
        <f t="shared" si="0"/>
        <v>0.26086956521739135</v>
      </c>
      <c r="D22" s="108">
        <f t="shared" si="1"/>
        <v>300</v>
      </c>
      <c r="E22" s="67">
        <f t="shared" si="2"/>
        <v>0.78260869565217406</v>
      </c>
      <c r="F22" s="10">
        <f t="shared" si="6"/>
        <v>3.0000000000000009</v>
      </c>
      <c r="G22" s="15">
        <f t="shared" si="3"/>
        <v>5.75</v>
      </c>
      <c r="H22" s="13">
        <f t="shared" si="7"/>
        <v>69</v>
      </c>
      <c r="I22" s="17">
        <f t="shared" si="4"/>
        <v>1150</v>
      </c>
    </row>
    <row r="23" spans="1:9" x14ac:dyDescent="0.25">
      <c r="A23" s="5">
        <f t="shared" si="5"/>
        <v>12</v>
      </c>
      <c r="B23" s="17">
        <f t="shared" si="14"/>
        <v>1100</v>
      </c>
      <c r="C23" s="67">
        <f t="shared" si="0"/>
        <v>0.27272727272727276</v>
      </c>
      <c r="D23" s="108">
        <f t="shared" si="1"/>
        <v>300</v>
      </c>
      <c r="E23" s="67">
        <f t="shared" si="2"/>
        <v>0.81818181818181823</v>
      </c>
      <c r="F23" s="10">
        <f t="shared" si="6"/>
        <v>3</v>
      </c>
      <c r="G23" s="15">
        <f t="shared" si="3"/>
        <v>5.5</v>
      </c>
      <c r="H23" s="13">
        <f t="shared" si="7"/>
        <v>66</v>
      </c>
      <c r="I23" s="17">
        <f t="shared" si="4"/>
        <v>1100</v>
      </c>
    </row>
    <row r="24" spans="1:9" x14ac:dyDescent="0.25">
      <c r="A24" s="5">
        <f t="shared" si="5"/>
        <v>12</v>
      </c>
      <c r="B24" s="17">
        <f t="shared" si="14"/>
        <v>1050</v>
      </c>
      <c r="C24" s="67">
        <f t="shared" si="0"/>
        <v>0.2857142857142857</v>
      </c>
      <c r="D24" s="108">
        <f t="shared" si="1"/>
        <v>300</v>
      </c>
      <c r="E24" s="67">
        <f t="shared" si="2"/>
        <v>0.8571428571428571</v>
      </c>
      <c r="F24" s="10">
        <f t="shared" si="6"/>
        <v>3</v>
      </c>
      <c r="G24" s="15">
        <f t="shared" si="3"/>
        <v>5.25</v>
      </c>
      <c r="H24" s="13">
        <f t="shared" si="7"/>
        <v>63</v>
      </c>
      <c r="I24" s="17">
        <f t="shared" si="4"/>
        <v>1050</v>
      </c>
    </row>
    <row r="25" spans="1:9" x14ac:dyDescent="0.25">
      <c r="A25" s="5">
        <f t="shared" si="5"/>
        <v>12</v>
      </c>
      <c r="B25" s="17">
        <f t="shared" si="14"/>
        <v>1000</v>
      </c>
      <c r="C25" s="68">
        <f t="shared" si="0"/>
        <v>0.3</v>
      </c>
      <c r="D25" s="109">
        <f t="shared" si="1"/>
        <v>300</v>
      </c>
      <c r="E25" s="68">
        <f t="shared" si="2"/>
        <v>0.9</v>
      </c>
      <c r="F25" s="23">
        <f t="shared" si="6"/>
        <v>3</v>
      </c>
      <c r="G25" s="24">
        <f t="shared" si="3"/>
        <v>5</v>
      </c>
      <c r="H25" s="25">
        <f t="shared" si="7"/>
        <v>60</v>
      </c>
      <c r="I25" s="21">
        <f t="shared" si="4"/>
        <v>1000</v>
      </c>
    </row>
    <row r="26" spans="1:9" x14ac:dyDescent="0.25">
      <c r="A26" s="5">
        <f t="shared" si="5"/>
        <v>12</v>
      </c>
      <c r="B26" s="17">
        <f t="shared" si="14"/>
        <v>950</v>
      </c>
      <c r="C26" s="67">
        <f t="shared" si="0"/>
        <v>0.31578947368421051</v>
      </c>
      <c r="D26" s="108">
        <f t="shared" si="1"/>
        <v>300</v>
      </c>
      <c r="E26" s="67">
        <f t="shared" si="2"/>
        <v>0.94736842105263153</v>
      </c>
      <c r="F26" s="10">
        <f t="shared" si="6"/>
        <v>2.9999999999999996</v>
      </c>
      <c r="G26" s="15">
        <f t="shared" si="3"/>
        <v>4.75</v>
      </c>
      <c r="H26" s="13">
        <f t="shared" si="7"/>
        <v>57</v>
      </c>
      <c r="I26" s="17">
        <f t="shared" si="4"/>
        <v>950</v>
      </c>
    </row>
    <row r="27" spans="1:9" x14ac:dyDescent="0.25">
      <c r="A27" s="5">
        <f t="shared" si="5"/>
        <v>12</v>
      </c>
      <c r="B27" s="17">
        <f t="shared" si="14"/>
        <v>900</v>
      </c>
      <c r="C27" s="67">
        <f t="shared" si="0"/>
        <v>0.33333333333333337</v>
      </c>
      <c r="D27" s="108">
        <f t="shared" si="1"/>
        <v>300</v>
      </c>
      <c r="E27" s="67">
        <f t="shared" si="2"/>
        <v>1.0000000000000002</v>
      </c>
      <c r="F27" s="10">
        <f t="shared" si="6"/>
        <v>3.0000000000000009</v>
      </c>
      <c r="G27" s="15">
        <f t="shared" si="3"/>
        <v>4.5</v>
      </c>
      <c r="H27" s="13">
        <f t="shared" si="7"/>
        <v>54</v>
      </c>
      <c r="I27" s="17">
        <f t="shared" si="4"/>
        <v>900</v>
      </c>
    </row>
    <row r="28" spans="1:9" x14ac:dyDescent="0.25">
      <c r="A28" s="5">
        <f t="shared" si="5"/>
        <v>12</v>
      </c>
      <c r="B28" s="17">
        <f t="shared" si="14"/>
        <v>850</v>
      </c>
      <c r="C28" s="67">
        <f t="shared" si="0"/>
        <v>0.35294117647058826</v>
      </c>
      <c r="D28" s="108">
        <f t="shared" si="1"/>
        <v>300</v>
      </c>
      <c r="E28" s="67">
        <f t="shared" si="2"/>
        <v>1.0588235294117647</v>
      </c>
      <c r="F28" s="10">
        <f t="shared" si="6"/>
        <v>3</v>
      </c>
      <c r="G28" s="15">
        <f t="shared" si="3"/>
        <v>4.25</v>
      </c>
      <c r="H28" s="13">
        <f t="shared" si="7"/>
        <v>51</v>
      </c>
      <c r="I28" s="17">
        <f t="shared" si="4"/>
        <v>850</v>
      </c>
    </row>
    <row r="29" spans="1:9" x14ac:dyDescent="0.25">
      <c r="A29" s="5">
        <f t="shared" si="5"/>
        <v>12</v>
      </c>
      <c r="B29" s="17">
        <f t="shared" si="14"/>
        <v>800</v>
      </c>
      <c r="C29" s="67">
        <f t="shared" si="0"/>
        <v>0.375</v>
      </c>
      <c r="D29" s="108">
        <f t="shared" si="1"/>
        <v>300</v>
      </c>
      <c r="E29" s="67">
        <f t="shared" si="2"/>
        <v>1.125</v>
      </c>
      <c r="F29" s="10">
        <f t="shared" si="6"/>
        <v>3</v>
      </c>
      <c r="G29" s="15">
        <f t="shared" si="3"/>
        <v>4</v>
      </c>
      <c r="H29" s="13">
        <f t="shared" si="7"/>
        <v>48</v>
      </c>
      <c r="I29" s="17">
        <f t="shared" si="4"/>
        <v>800</v>
      </c>
    </row>
    <row r="30" spans="1:9" x14ac:dyDescent="0.25">
      <c r="A30" s="5">
        <f t="shared" si="5"/>
        <v>12</v>
      </c>
      <c r="B30" s="17">
        <f t="shared" si="14"/>
        <v>750</v>
      </c>
      <c r="C30" s="67">
        <f t="shared" si="0"/>
        <v>0.4</v>
      </c>
      <c r="D30" s="108">
        <f t="shared" si="1"/>
        <v>300</v>
      </c>
      <c r="E30" s="67">
        <f t="shared" si="2"/>
        <v>1.2</v>
      </c>
      <c r="F30" s="10">
        <f t="shared" si="6"/>
        <v>3</v>
      </c>
      <c r="G30" s="15">
        <f t="shared" si="3"/>
        <v>3.75</v>
      </c>
      <c r="H30" s="13">
        <f t="shared" si="7"/>
        <v>45</v>
      </c>
      <c r="I30" s="17">
        <f t="shared" si="4"/>
        <v>750</v>
      </c>
    </row>
    <row r="31" spans="1:9" x14ac:dyDescent="0.25">
      <c r="A31" s="5">
        <f t="shared" si="5"/>
        <v>12</v>
      </c>
      <c r="B31" s="17">
        <f t="shared" si="14"/>
        <v>700</v>
      </c>
      <c r="C31" s="67">
        <f t="shared" si="0"/>
        <v>0.4285714285714286</v>
      </c>
      <c r="D31" s="108">
        <f t="shared" si="1"/>
        <v>300</v>
      </c>
      <c r="E31" s="67">
        <f t="shared" si="2"/>
        <v>1.2857142857142858</v>
      </c>
      <c r="F31" s="10">
        <f t="shared" si="6"/>
        <v>3.0000000000000004</v>
      </c>
      <c r="G31" s="15">
        <f t="shared" si="3"/>
        <v>3.5</v>
      </c>
      <c r="H31" s="13">
        <f t="shared" si="7"/>
        <v>42</v>
      </c>
      <c r="I31" s="17">
        <f t="shared" si="4"/>
        <v>700</v>
      </c>
    </row>
    <row r="32" spans="1:9" x14ac:dyDescent="0.25">
      <c r="A32" s="5">
        <f t="shared" si="5"/>
        <v>12</v>
      </c>
      <c r="B32" s="17">
        <f t="shared" si="14"/>
        <v>650</v>
      </c>
      <c r="C32" s="67">
        <f t="shared" si="0"/>
        <v>0.46153846153846156</v>
      </c>
      <c r="D32" s="108">
        <f t="shared" si="1"/>
        <v>300</v>
      </c>
      <c r="E32" s="67">
        <f t="shared" si="2"/>
        <v>1.3846153846153848</v>
      </c>
      <c r="F32" s="10">
        <f t="shared" si="6"/>
        <v>3</v>
      </c>
      <c r="G32" s="15">
        <f t="shared" si="3"/>
        <v>3.25</v>
      </c>
      <c r="H32" s="13">
        <f t="shared" si="7"/>
        <v>39</v>
      </c>
      <c r="I32" s="17">
        <f t="shared" si="4"/>
        <v>650</v>
      </c>
    </row>
    <row r="33" spans="1:9" x14ac:dyDescent="0.25">
      <c r="A33" s="5">
        <f t="shared" si="5"/>
        <v>12</v>
      </c>
      <c r="B33" s="17">
        <f t="shared" si="14"/>
        <v>600</v>
      </c>
      <c r="C33" s="67">
        <f t="shared" si="0"/>
        <v>0.5</v>
      </c>
      <c r="D33" s="108">
        <f t="shared" si="1"/>
        <v>300</v>
      </c>
      <c r="E33" s="67">
        <f t="shared" si="2"/>
        <v>1.5</v>
      </c>
      <c r="F33" s="10">
        <f t="shared" si="6"/>
        <v>3</v>
      </c>
      <c r="G33" s="15">
        <f t="shared" si="3"/>
        <v>3</v>
      </c>
      <c r="H33" s="13">
        <f t="shared" si="7"/>
        <v>36</v>
      </c>
      <c r="I33" s="17">
        <f t="shared" si="4"/>
        <v>600</v>
      </c>
    </row>
    <row r="34" spans="1:9" s="18" customFormat="1" x14ac:dyDescent="0.25">
      <c r="A34" s="5">
        <f t="shared" si="5"/>
        <v>12</v>
      </c>
      <c r="B34" s="17">
        <f t="shared" si="14"/>
        <v>550</v>
      </c>
      <c r="C34" s="67">
        <f t="shared" si="0"/>
        <v>0.54545454545454553</v>
      </c>
      <c r="D34" s="108">
        <f t="shared" si="1"/>
        <v>300</v>
      </c>
      <c r="E34" s="67">
        <f t="shared" si="2"/>
        <v>1.6363636363636365</v>
      </c>
      <c r="F34" s="10">
        <f t="shared" si="6"/>
        <v>3</v>
      </c>
      <c r="G34" s="15">
        <f t="shared" si="3"/>
        <v>2.75</v>
      </c>
      <c r="H34" s="13">
        <f t="shared" si="7"/>
        <v>33</v>
      </c>
      <c r="I34" s="17">
        <f t="shared" si="4"/>
        <v>550</v>
      </c>
    </row>
    <row r="35" spans="1:9" x14ac:dyDescent="0.25">
      <c r="A35" s="22">
        <f t="shared" si="5"/>
        <v>12</v>
      </c>
      <c r="B35" s="21">
        <f t="shared" si="14"/>
        <v>500</v>
      </c>
      <c r="C35" s="68">
        <f t="shared" si="0"/>
        <v>0.6</v>
      </c>
      <c r="D35" s="109">
        <f t="shared" si="1"/>
        <v>300</v>
      </c>
      <c r="E35" s="68">
        <f t="shared" si="2"/>
        <v>1.8</v>
      </c>
      <c r="F35" s="23">
        <f t="shared" si="6"/>
        <v>3</v>
      </c>
      <c r="G35" s="24">
        <f t="shared" si="3"/>
        <v>2.5</v>
      </c>
      <c r="H35" s="25">
        <f t="shared" si="7"/>
        <v>30</v>
      </c>
      <c r="I35" s="21">
        <f t="shared" si="4"/>
        <v>500</v>
      </c>
    </row>
    <row r="36" spans="1:9" x14ac:dyDescent="0.25">
      <c r="A36" s="5">
        <f t="shared" si="5"/>
        <v>12</v>
      </c>
      <c r="B36" s="17">
        <f t="shared" si="14"/>
        <v>450</v>
      </c>
      <c r="C36" s="67">
        <f t="shared" si="0"/>
        <v>0.66666666666666674</v>
      </c>
      <c r="D36" s="108">
        <f t="shared" si="1"/>
        <v>300</v>
      </c>
      <c r="E36" s="67">
        <f t="shared" si="2"/>
        <v>2.0000000000000004</v>
      </c>
      <c r="F36" s="10">
        <f t="shared" si="6"/>
        <v>3.0000000000000009</v>
      </c>
      <c r="G36" s="15">
        <f t="shared" si="3"/>
        <v>2.25</v>
      </c>
      <c r="H36" s="13">
        <f t="shared" si="7"/>
        <v>27</v>
      </c>
      <c r="I36" s="17">
        <f t="shared" si="4"/>
        <v>450</v>
      </c>
    </row>
    <row r="37" spans="1:9" x14ac:dyDescent="0.25">
      <c r="A37" s="5">
        <f t="shared" si="5"/>
        <v>12</v>
      </c>
      <c r="B37" s="17">
        <f>+B36-50</f>
        <v>400</v>
      </c>
      <c r="C37" s="67">
        <f t="shared" si="0"/>
        <v>0.75</v>
      </c>
      <c r="D37" s="108">
        <f t="shared" si="1"/>
        <v>300</v>
      </c>
      <c r="E37" s="67">
        <f t="shared" si="2"/>
        <v>2.25</v>
      </c>
      <c r="F37" s="10">
        <f t="shared" si="6"/>
        <v>3</v>
      </c>
      <c r="G37" s="15">
        <f t="shared" si="3"/>
        <v>2</v>
      </c>
      <c r="H37" s="13">
        <f t="shared" si="7"/>
        <v>24</v>
      </c>
      <c r="I37" s="17">
        <f t="shared" si="4"/>
        <v>400</v>
      </c>
    </row>
    <row r="38" spans="1:9" x14ac:dyDescent="0.25">
      <c r="A38" s="101">
        <f t="shared" si="5"/>
        <v>12</v>
      </c>
      <c r="B38" s="102">
        <f>+I45</f>
        <v>384</v>
      </c>
      <c r="C38" s="103">
        <f t="shared" si="0"/>
        <v>0.78125</v>
      </c>
      <c r="D38" s="110">
        <f t="shared" si="1"/>
        <v>300</v>
      </c>
      <c r="E38" s="103">
        <f t="shared" si="2"/>
        <v>2.34375</v>
      </c>
      <c r="F38" s="104">
        <f t="shared" ref="F38" si="15">+(B38/D38)*E38</f>
        <v>3</v>
      </c>
      <c r="G38" s="105">
        <f t="shared" ref="G38" si="16">+((B38*$D$3*$F$3)/600)/A38</f>
        <v>1.92</v>
      </c>
      <c r="H38" s="106">
        <f t="shared" ref="H38" si="17">+A38*G38</f>
        <v>23.04</v>
      </c>
      <c r="I38" s="107">
        <f t="shared" ref="I38" si="18">+(600*H38)/($D$3*$F$3)</f>
        <v>384</v>
      </c>
    </row>
    <row r="39" spans="1:9" x14ac:dyDescent="0.25">
      <c r="A39" s="5">
        <f t="shared" si="5"/>
        <v>12</v>
      </c>
      <c r="B39" s="17">
        <f>+B37-50</f>
        <v>350</v>
      </c>
      <c r="C39" s="67">
        <f t="shared" si="0"/>
        <v>0.85714285714285721</v>
      </c>
      <c r="D39" s="108">
        <f t="shared" si="1"/>
        <v>300</v>
      </c>
      <c r="E39" s="67">
        <f t="shared" si="2"/>
        <v>2.5714285714285716</v>
      </c>
      <c r="F39" s="10">
        <f t="shared" si="6"/>
        <v>3.0000000000000004</v>
      </c>
      <c r="G39" s="15">
        <f t="shared" si="3"/>
        <v>1.75</v>
      </c>
      <c r="H39" s="13">
        <f t="shared" si="7"/>
        <v>21</v>
      </c>
      <c r="I39" s="17">
        <f t="shared" si="4"/>
        <v>350</v>
      </c>
    </row>
    <row r="40" spans="1:9" x14ac:dyDescent="0.25">
      <c r="A40" s="5">
        <f t="shared" si="5"/>
        <v>12</v>
      </c>
      <c r="B40" s="17">
        <f t="shared" si="14"/>
        <v>300</v>
      </c>
      <c r="C40" s="67">
        <f t="shared" si="0"/>
        <v>1</v>
      </c>
      <c r="D40" s="108">
        <f t="shared" si="1"/>
        <v>300</v>
      </c>
      <c r="E40" s="67">
        <f t="shared" si="2"/>
        <v>3</v>
      </c>
      <c r="F40" s="10">
        <f t="shared" si="6"/>
        <v>3</v>
      </c>
      <c r="G40" s="15">
        <f t="shared" si="3"/>
        <v>1.5</v>
      </c>
      <c r="H40" s="13">
        <f t="shared" si="7"/>
        <v>18</v>
      </c>
      <c r="I40" s="17">
        <f t="shared" si="4"/>
        <v>300</v>
      </c>
    </row>
    <row r="41" spans="1:9" x14ac:dyDescent="0.25">
      <c r="A41" s="5">
        <f t="shared" si="5"/>
        <v>12</v>
      </c>
      <c r="B41" s="17">
        <f t="shared" si="14"/>
        <v>250</v>
      </c>
      <c r="C41" s="67">
        <f t="shared" si="0"/>
        <v>1.2</v>
      </c>
      <c r="D41" s="108">
        <f t="shared" si="1"/>
        <v>300</v>
      </c>
      <c r="E41" s="67">
        <f t="shared" si="2"/>
        <v>3.6</v>
      </c>
      <c r="F41" s="10">
        <f t="shared" si="6"/>
        <v>3</v>
      </c>
      <c r="G41" s="15">
        <f t="shared" si="3"/>
        <v>1.25</v>
      </c>
      <c r="H41" s="13">
        <f t="shared" si="7"/>
        <v>15</v>
      </c>
      <c r="I41" s="17">
        <f t="shared" si="4"/>
        <v>250</v>
      </c>
    </row>
    <row r="42" spans="1:9" x14ac:dyDescent="0.25">
      <c r="A42" s="5">
        <f t="shared" si="5"/>
        <v>12</v>
      </c>
      <c r="B42" s="17">
        <f t="shared" si="14"/>
        <v>200</v>
      </c>
      <c r="C42" s="67">
        <f t="shared" si="0"/>
        <v>1.5</v>
      </c>
      <c r="D42" s="108">
        <f t="shared" si="1"/>
        <v>300</v>
      </c>
      <c r="E42" s="67">
        <f t="shared" si="2"/>
        <v>4.5</v>
      </c>
      <c r="F42" s="10">
        <f t="shared" si="6"/>
        <v>3</v>
      </c>
      <c r="G42" s="15">
        <f t="shared" si="3"/>
        <v>1</v>
      </c>
      <c r="H42" s="13">
        <f t="shared" si="7"/>
        <v>12</v>
      </c>
      <c r="I42" s="17">
        <f t="shared" si="4"/>
        <v>200</v>
      </c>
    </row>
    <row r="43" spans="1:9" s="18" customFormat="1" ht="4.95" customHeight="1" x14ac:dyDescent="0.25">
      <c r="A43" s="7"/>
      <c r="B43" s="7"/>
      <c r="C43" s="8"/>
      <c r="D43" s="7"/>
      <c r="E43" s="8"/>
      <c r="F43" s="11"/>
      <c r="G43" s="8"/>
      <c r="H43" s="8"/>
      <c r="I43" s="7"/>
    </row>
    <row r="44" spans="1:9" x14ac:dyDescent="0.25">
      <c r="A44" s="1"/>
      <c r="B44" s="81" t="s">
        <v>34</v>
      </c>
      <c r="C44" s="82"/>
      <c r="D44" s="82"/>
      <c r="E44" s="72">
        <v>4</v>
      </c>
      <c r="F44" s="28"/>
      <c r="G44" s="58" t="s">
        <v>20</v>
      </c>
      <c r="H44" s="56" t="s">
        <v>29</v>
      </c>
      <c r="I44" s="60" t="s">
        <v>19</v>
      </c>
    </row>
    <row r="45" spans="1:9" x14ac:dyDescent="0.25">
      <c r="A45" s="20"/>
      <c r="B45" s="81" t="s">
        <v>33</v>
      </c>
      <c r="C45" s="82"/>
      <c r="D45" s="82"/>
      <c r="E45" s="73">
        <v>1.92</v>
      </c>
      <c r="F45" s="26"/>
      <c r="G45" s="59">
        <f>+E45</f>
        <v>1.92</v>
      </c>
      <c r="H45" s="57">
        <f>+$I$3*G45</f>
        <v>23.04</v>
      </c>
      <c r="I45" s="60">
        <f>+(600*I3*G45)/($D$3*$F$3)</f>
        <v>384</v>
      </c>
    </row>
    <row r="46" spans="1:9" ht="4.95" customHeight="1" x14ac:dyDescent="0.25">
      <c r="A46" s="20"/>
      <c r="B46" s="69"/>
      <c r="C46" s="69"/>
      <c r="D46" s="69"/>
      <c r="E46" s="70"/>
      <c r="F46" s="28"/>
      <c r="G46" s="70"/>
      <c r="H46" s="70"/>
      <c r="I46" s="71"/>
    </row>
    <row r="47" spans="1:9" ht="12.75" customHeight="1" x14ac:dyDescent="0.25">
      <c r="B47" s="75" t="s">
        <v>17</v>
      </c>
      <c r="C47" s="76"/>
      <c r="D47" s="76"/>
      <c r="E47" s="76"/>
      <c r="F47" s="27"/>
      <c r="G47" s="77" t="s">
        <v>27</v>
      </c>
      <c r="H47" s="78"/>
      <c r="I47" s="78"/>
    </row>
    <row r="48" spans="1:9" x14ac:dyDescent="0.25">
      <c r="B48" s="76"/>
      <c r="C48" s="76"/>
      <c r="D48" s="76"/>
      <c r="E48" s="76"/>
      <c r="F48" s="27"/>
      <c r="G48" s="78"/>
      <c r="H48" s="78"/>
      <c r="I48" s="78"/>
    </row>
    <row r="49" spans="2:9" x14ac:dyDescent="0.25">
      <c r="B49" s="76"/>
      <c r="C49" s="76"/>
      <c r="D49" s="76"/>
      <c r="E49" s="76"/>
      <c r="F49" s="27"/>
      <c r="G49" s="78"/>
      <c r="H49" s="78"/>
      <c r="I49" s="78"/>
    </row>
    <row r="50" spans="2:9" x14ac:dyDescent="0.25">
      <c r="B50" s="76"/>
      <c r="C50" s="76"/>
      <c r="D50" s="76"/>
      <c r="E50" s="76"/>
      <c r="F50" s="27"/>
      <c r="G50" s="78"/>
      <c r="H50" s="78"/>
      <c r="I50" s="78"/>
    </row>
    <row r="51" spans="2:9" x14ac:dyDescent="0.25">
      <c r="B51" s="76"/>
      <c r="C51" s="76"/>
      <c r="D51" s="76"/>
      <c r="E51" s="76"/>
      <c r="F51" s="27"/>
      <c r="G51" s="78"/>
      <c r="H51" s="78"/>
      <c r="I51" s="78"/>
    </row>
  </sheetData>
  <mergeCells count="9">
    <mergeCell ref="A1:I1"/>
    <mergeCell ref="B47:E51"/>
    <mergeCell ref="G47:I51"/>
    <mergeCell ref="B2:C2"/>
    <mergeCell ref="G2:H2"/>
    <mergeCell ref="G3:H3"/>
    <mergeCell ref="B44:D44"/>
    <mergeCell ref="B45:D45"/>
    <mergeCell ref="B3:C3"/>
  </mergeCell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pane ySplit="5" topLeftCell="A6" activePane="bottomLeft" state="frozen"/>
      <selection pane="bottomLeft" activeCell="M19" sqref="M19"/>
    </sheetView>
  </sheetViews>
  <sheetFormatPr defaultRowHeight="13.2" x14ac:dyDescent="0.25"/>
  <cols>
    <col min="1" max="1" width="17.21875" customWidth="1"/>
    <col min="2" max="2" width="11.109375" customWidth="1"/>
    <col min="4" max="4" width="10.109375" customWidth="1"/>
    <col min="5" max="5" width="15.109375" customWidth="1"/>
    <col min="6" max="6" width="13" customWidth="1"/>
    <col min="7" max="7" width="11.5546875" customWidth="1"/>
    <col min="8" max="8" width="13.5546875" customWidth="1"/>
    <col min="9" max="9" width="10.88671875" customWidth="1"/>
    <col min="10" max="10" width="14.5546875" customWidth="1"/>
  </cols>
  <sheetData>
    <row r="1" spans="1:10" x14ac:dyDescent="0.2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29"/>
      <c r="B2" s="91" t="s">
        <v>35</v>
      </c>
      <c r="C2" s="80"/>
      <c r="D2" s="31">
        <v>200</v>
      </c>
      <c r="E2" s="30" t="s">
        <v>36</v>
      </c>
      <c r="F2" s="31">
        <v>300</v>
      </c>
      <c r="G2" s="87" t="s">
        <v>37</v>
      </c>
      <c r="H2" s="87"/>
      <c r="I2" s="32">
        <v>8</v>
      </c>
      <c r="J2" s="85" t="s">
        <v>28</v>
      </c>
    </row>
    <row r="3" spans="1:10" x14ac:dyDescent="0.25">
      <c r="A3" s="29"/>
      <c r="B3" s="91" t="s">
        <v>40</v>
      </c>
      <c r="C3" s="80"/>
      <c r="D3" s="31">
        <v>5</v>
      </c>
      <c r="E3" s="30" t="s">
        <v>39</v>
      </c>
      <c r="F3" s="31">
        <v>2</v>
      </c>
      <c r="G3" s="87" t="s">
        <v>38</v>
      </c>
      <c r="H3" s="87"/>
      <c r="I3" s="31">
        <v>4</v>
      </c>
      <c r="J3" s="86"/>
    </row>
    <row r="4" spans="1:10" x14ac:dyDescent="0.25">
      <c r="A4" s="33"/>
      <c r="B4" s="33" t="s">
        <v>4</v>
      </c>
      <c r="C4" s="33" t="s">
        <v>5</v>
      </c>
      <c r="D4" s="33" t="s">
        <v>1</v>
      </c>
      <c r="E4" s="33" t="s">
        <v>9</v>
      </c>
      <c r="F4" s="33" t="s">
        <v>14</v>
      </c>
      <c r="G4" s="33" t="s">
        <v>5</v>
      </c>
      <c r="H4" s="34" t="s">
        <v>23</v>
      </c>
      <c r="I4" s="35" t="s">
        <v>24</v>
      </c>
      <c r="J4" s="36" t="s">
        <v>4</v>
      </c>
    </row>
    <row r="5" spans="1:10" x14ac:dyDescent="0.25">
      <c r="A5" s="33" t="s">
        <v>25</v>
      </c>
      <c r="B5" s="33" t="s">
        <v>6</v>
      </c>
      <c r="C5" s="33" t="s">
        <v>7</v>
      </c>
      <c r="D5" s="33" t="s">
        <v>8</v>
      </c>
      <c r="E5" s="33" t="s">
        <v>2</v>
      </c>
      <c r="F5" s="33" t="s">
        <v>3</v>
      </c>
      <c r="G5" s="33" t="s">
        <v>7</v>
      </c>
      <c r="H5" s="34" t="s">
        <v>11</v>
      </c>
      <c r="I5" s="35" t="s">
        <v>11</v>
      </c>
      <c r="J5" s="36" t="s">
        <v>6</v>
      </c>
    </row>
    <row r="6" spans="1:10" x14ac:dyDescent="0.25">
      <c r="A6" s="37">
        <f t="shared" ref="A6:A34" si="0">+$I$3</f>
        <v>4</v>
      </c>
      <c r="B6" s="37">
        <v>1500</v>
      </c>
      <c r="C6" s="38">
        <f>+(($D$2*10)/1000)*($I$3/$I$2)</f>
        <v>1</v>
      </c>
      <c r="D6" s="39">
        <f>+C6/B6*100</f>
        <v>6.6666666666666666E-2</v>
      </c>
      <c r="E6" s="92">
        <f>+$F$2</f>
        <v>300</v>
      </c>
      <c r="F6" s="39">
        <f>+E6*D6/100</f>
        <v>0.2</v>
      </c>
      <c r="G6" s="38">
        <f>+(B6/E6)*F6</f>
        <v>1</v>
      </c>
      <c r="H6" s="40">
        <f>+((B6*$D$3*$F$3)/600)/A6</f>
        <v>6.25</v>
      </c>
      <c r="I6" s="41">
        <f>+A6*H6</f>
        <v>25</v>
      </c>
      <c r="J6" s="42">
        <f>+(600*I6)/($D$3*$F$3)</f>
        <v>1500</v>
      </c>
    </row>
    <row r="7" spans="1:10" x14ac:dyDescent="0.25">
      <c r="A7" s="37">
        <f t="shared" si="0"/>
        <v>4</v>
      </c>
      <c r="B7" s="37">
        <f>+B6-50</f>
        <v>1450</v>
      </c>
      <c r="C7" s="38">
        <f t="shared" ref="C7:C34" si="1">+(($D$2*10)/1000)*($I$3/$I$2)</f>
        <v>1</v>
      </c>
      <c r="D7" s="39">
        <f t="shared" ref="D7:D30" si="2">+C7/B7*100</f>
        <v>6.8965517241379309E-2</v>
      </c>
      <c r="E7" s="92">
        <f t="shared" ref="E7:E34" si="3">+$F$2</f>
        <v>300</v>
      </c>
      <c r="F7" s="39">
        <f t="shared" ref="F7:F30" si="4">+E7*D7/100</f>
        <v>0.20689655172413793</v>
      </c>
      <c r="G7" s="38">
        <f t="shared" ref="G7:G30" si="5">+(B7/E7)*F7</f>
        <v>0.99999999999999989</v>
      </c>
      <c r="H7" s="40">
        <f t="shared" ref="H7:H30" si="6">+((B7*$D$3*$F$3)/600)/A7</f>
        <v>6.041666666666667</v>
      </c>
      <c r="I7" s="41">
        <f t="shared" ref="I7:I30" si="7">+A7*H7</f>
        <v>24.166666666666668</v>
      </c>
      <c r="J7" s="42">
        <f t="shared" ref="J7:J32" si="8">+(600*I7)/($D$3*$F$3)</f>
        <v>1450</v>
      </c>
    </row>
    <row r="8" spans="1:10" x14ac:dyDescent="0.25">
      <c r="A8" s="37">
        <f t="shared" si="0"/>
        <v>4</v>
      </c>
      <c r="B8" s="37">
        <f t="shared" ref="B8:B30" si="9">+B7-50</f>
        <v>1400</v>
      </c>
      <c r="C8" s="38">
        <f t="shared" si="1"/>
        <v>1</v>
      </c>
      <c r="D8" s="39">
        <f t="shared" si="2"/>
        <v>7.1428571428571425E-2</v>
      </c>
      <c r="E8" s="92">
        <f t="shared" si="3"/>
        <v>300</v>
      </c>
      <c r="F8" s="39">
        <f t="shared" si="4"/>
        <v>0.21428571428571427</v>
      </c>
      <c r="G8" s="38">
        <f t="shared" si="5"/>
        <v>1</v>
      </c>
      <c r="H8" s="40">
        <f t="shared" si="6"/>
        <v>5.833333333333333</v>
      </c>
      <c r="I8" s="41">
        <f t="shared" si="7"/>
        <v>23.333333333333332</v>
      </c>
      <c r="J8" s="42">
        <f t="shared" si="8"/>
        <v>1400</v>
      </c>
    </row>
    <row r="9" spans="1:10" x14ac:dyDescent="0.25">
      <c r="A9" s="37">
        <f t="shared" si="0"/>
        <v>4</v>
      </c>
      <c r="B9" s="37">
        <f t="shared" si="9"/>
        <v>1350</v>
      </c>
      <c r="C9" s="38">
        <f t="shared" si="1"/>
        <v>1</v>
      </c>
      <c r="D9" s="39">
        <f t="shared" si="2"/>
        <v>7.407407407407407E-2</v>
      </c>
      <c r="E9" s="92">
        <f t="shared" si="3"/>
        <v>300</v>
      </c>
      <c r="F9" s="39">
        <f t="shared" si="4"/>
        <v>0.22222222222222221</v>
      </c>
      <c r="G9" s="38">
        <f t="shared" si="5"/>
        <v>1</v>
      </c>
      <c r="H9" s="40">
        <f t="shared" si="6"/>
        <v>5.625</v>
      </c>
      <c r="I9" s="41">
        <f t="shared" si="7"/>
        <v>22.5</v>
      </c>
      <c r="J9" s="42">
        <f t="shared" si="8"/>
        <v>1350</v>
      </c>
    </row>
    <row r="10" spans="1:10" x14ac:dyDescent="0.25">
      <c r="A10" s="37">
        <f t="shared" si="0"/>
        <v>4</v>
      </c>
      <c r="B10" s="37">
        <f t="shared" si="9"/>
        <v>1300</v>
      </c>
      <c r="C10" s="38">
        <f t="shared" si="1"/>
        <v>1</v>
      </c>
      <c r="D10" s="39">
        <f t="shared" si="2"/>
        <v>7.6923076923076927E-2</v>
      </c>
      <c r="E10" s="92">
        <f t="shared" si="3"/>
        <v>300</v>
      </c>
      <c r="F10" s="39">
        <f t="shared" si="4"/>
        <v>0.23076923076923075</v>
      </c>
      <c r="G10" s="38">
        <f t="shared" si="5"/>
        <v>0.99999999999999989</v>
      </c>
      <c r="H10" s="40">
        <f t="shared" si="6"/>
        <v>5.416666666666667</v>
      </c>
      <c r="I10" s="41">
        <f t="shared" si="7"/>
        <v>21.666666666666668</v>
      </c>
      <c r="J10" s="42">
        <f t="shared" si="8"/>
        <v>1300</v>
      </c>
    </row>
    <row r="11" spans="1:10" x14ac:dyDescent="0.25">
      <c r="A11" s="37">
        <f t="shared" si="0"/>
        <v>4</v>
      </c>
      <c r="B11" s="37">
        <f t="shared" si="9"/>
        <v>1250</v>
      </c>
      <c r="C11" s="38">
        <f t="shared" si="1"/>
        <v>1</v>
      </c>
      <c r="D11" s="39">
        <f t="shared" si="2"/>
        <v>0.08</v>
      </c>
      <c r="E11" s="92">
        <f t="shared" si="3"/>
        <v>300</v>
      </c>
      <c r="F11" s="39">
        <f t="shared" si="4"/>
        <v>0.24</v>
      </c>
      <c r="G11" s="38">
        <f t="shared" si="5"/>
        <v>1</v>
      </c>
      <c r="H11" s="40">
        <f t="shared" si="6"/>
        <v>5.208333333333333</v>
      </c>
      <c r="I11" s="41">
        <f t="shared" si="7"/>
        <v>20.833333333333332</v>
      </c>
      <c r="J11" s="42">
        <f t="shared" si="8"/>
        <v>1250</v>
      </c>
    </row>
    <row r="12" spans="1:10" x14ac:dyDescent="0.25">
      <c r="A12" s="37">
        <f t="shared" si="0"/>
        <v>4</v>
      </c>
      <c r="B12" s="37">
        <f t="shared" si="9"/>
        <v>1200</v>
      </c>
      <c r="C12" s="38">
        <f t="shared" si="1"/>
        <v>1</v>
      </c>
      <c r="D12" s="39">
        <f t="shared" si="2"/>
        <v>8.3333333333333343E-2</v>
      </c>
      <c r="E12" s="92">
        <f t="shared" si="3"/>
        <v>300</v>
      </c>
      <c r="F12" s="39">
        <f t="shared" si="4"/>
        <v>0.25000000000000006</v>
      </c>
      <c r="G12" s="38">
        <f t="shared" si="5"/>
        <v>1.0000000000000002</v>
      </c>
      <c r="H12" s="40">
        <f t="shared" si="6"/>
        <v>5</v>
      </c>
      <c r="I12" s="41">
        <f t="shared" si="7"/>
        <v>20</v>
      </c>
      <c r="J12" s="42">
        <f t="shared" si="8"/>
        <v>1200</v>
      </c>
    </row>
    <row r="13" spans="1:10" x14ac:dyDescent="0.25">
      <c r="A13" s="37">
        <f t="shared" si="0"/>
        <v>4</v>
      </c>
      <c r="B13" s="37">
        <f t="shared" si="9"/>
        <v>1150</v>
      </c>
      <c r="C13" s="38">
        <f t="shared" si="1"/>
        <v>1</v>
      </c>
      <c r="D13" s="39">
        <f t="shared" si="2"/>
        <v>8.6956521739130432E-2</v>
      </c>
      <c r="E13" s="92">
        <f t="shared" si="3"/>
        <v>300</v>
      </c>
      <c r="F13" s="39">
        <f t="shared" si="4"/>
        <v>0.2608695652173913</v>
      </c>
      <c r="G13" s="38">
        <f t="shared" si="5"/>
        <v>1</v>
      </c>
      <c r="H13" s="40">
        <f t="shared" si="6"/>
        <v>4.791666666666667</v>
      </c>
      <c r="I13" s="41">
        <f t="shared" si="7"/>
        <v>19.166666666666668</v>
      </c>
      <c r="J13" s="42">
        <f t="shared" si="8"/>
        <v>1150</v>
      </c>
    </row>
    <row r="14" spans="1:10" x14ac:dyDescent="0.25">
      <c r="A14" s="37">
        <f t="shared" si="0"/>
        <v>4</v>
      </c>
      <c r="B14" s="37">
        <f t="shared" si="9"/>
        <v>1100</v>
      </c>
      <c r="C14" s="38">
        <f t="shared" si="1"/>
        <v>1</v>
      </c>
      <c r="D14" s="39">
        <f t="shared" si="2"/>
        <v>9.0909090909090912E-2</v>
      </c>
      <c r="E14" s="92">
        <f t="shared" si="3"/>
        <v>300</v>
      </c>
      <c r="F14" s="39">
        <f t="shared" si="4"/>
        <v>0.27272727272727271</v>
      </c>
      <c r="G14" s="38">
        <f t="shared" si="5"/>
        <v>0.99999999999999989</v>
      </c>
      <c r="H14" s="40">
        <f t="shared" si="6"/>
        <v>4.583333333333333</v>
      </c>
      <c r="I14" s="41">
        <f t="shared" si="7"/>
        <v>18.333333333333332</v>
      </c>
      <c r="J14" s="42">
        <f t="shared" si="8"/>
        <v>1100</v>
      </c>
    </row>
    <row r="15" spans="1:10" x14ac:dyDescent="0.25">
      <c r="A15" s="37">
        <f t="shared" si="0"/>
        <v>4</v>
      </c>
      <c r="B15" s="37">
        <f t="shared" si="9"/>
        <v>1050</v>
      </c>
      <c r="C15" s="38">
        <f t="shared" si="1"/>
        <v>1</v>
      </c>
      <c r="D15" s="39">
        <f t="shared" si="2"/>
        <v>9.5238095238095233E-2</v>
      </c>
      <c r="E15" s="92">
        <f t="shared" si="3"/>
        <v>300</v>
      </c>
      <c r="F15" s="39">
        <f t="shared" si="4"/>
        <v>0.2857142857142857</v>
      </c>
      <c r="G15" s="38">
        <f t="shared" si="5"/>
        <v>1</v>
      </c>
      <c r="H15" s="40">
        <f t="shared" si="6"/>
        <v>4.375</v>
      </c>
      <c r="I15" s="41">
        <f t="shared" si="7"/>
        <v>17.5</v>
      </c>
      <c r="J15" s="42">
        <f t="shared" si="8"/>
        <v>1050</v>
      </c>
    </row>
    <row r="16" spans="1:10" x14ac:dyDescent="0.25">
      <c r="A16" s="37">
        <f t="shared" si="0"/>
        <v>4</v>
      </c>
      <c r="B16" s="37">
        <f t="shared" si="9"/>
        <v>1000</v>
      </c>
      <c r="C16" s="38">
        <f t="shared" si="1"/>
        <v>1</v>
      </c>
      <c r="D16" s="39">
        <f t="shared" si="2"/>
        <v>0.1</v>
      </c>
      <c r="E16" s="92">
        <f t="shared" si="3"/>
        <v>300</v>
      </c>
      <c r="F16" s="39">
        <f t="shared" si="4"/>
        <v>0.3</v>
      </c>
      <c r="G16" s="38">
        <f t="shared" si="5"/>
        <v>1</v>
      </c>
      <c r="H16" s="40">
        <f t="shared" si="6"/>
        <v>4.166666666666667</v>
      </c>
      <c r="I16" s="41">
        <f t="shared" si="7"/>
        <v>16.666666666666668</v>
      </c>
      <c r="J16" s="42">
        <f t="shared" si="8"/>
        <v>1000</v>
      </c>
    </row>
    <row r="17" spans="1:10" x14ac:dyDescent="0.25">
      <c r="A17" s="37">
        <f t="shared" si="0"/>
        <v>4</v>
      </c>
      <c r="B17" s="37">
        <f t="shared" si="9"/>
        <v>950</v>
      </c>
      <c r="C17" s="38">
        <f t="shared" si="1"/>
        <v>1</v>
      </c>
      <c r="D17" s="39">
        <f t="shared" si="2"/>
        <v>0.10526315789473684</v>
      </c>
      <c r="E17" s="92">
        <f t="shared" si="3"/>
        <v>300</v>
      </c>
      <c r="F17" s="39">
        <f t="shared" si="4"/>
        <v>0.31578947368421051</v>
      </c>
      <c r="G17" s="38">
        <f t="shared" si="5"/>
        <v>0.99999999999999989</v>
      </c>
      <c r="H17" s="40">
        <f t="shared" si="6"/>
        <v>3.9583333333333335</v>
      </c>
      <c r="I17" s="41">
        <f t="shared" si="7"/>
        <v>15.833333333333334</v>
      </c>
      <c r="J17" s="42">
        <f t="shared" si="8"/>
        <v>950</v>
      </c>
    </row>
    <row r="18" spans="1:10" x14ac:dyDescent="0.25">
      <c r="A18" s="37">
        <f t="shared" si="0"/>
        <v>4</v>
      </c>
      <c r="B18" s="37">
        <f t="shared" si="9"/>
        <v>900</v>
      </c>
      <c r="C18" s="38">
        <f t="shared" si="1"/>
        <v>1</v>
      </c>
      <c r="D18" s="39">
        <f t="shared" si="2"/>
        <v>0.1111111111111111</v>
      </c>
      <c r="E18" s="92">
        <f t="shared" si="3"/>
        <v>300</v>
      </c>
      <c r="F18" s="39">
        <f t="shared" si="4"/>
        <v>0.33333333333333326</v>
      </c>
      <c r="G18" s="38">
        <f t="shared" si="5"/>
        <v>0.99999999999999978</v>
      </c>
      <c r="H18" s="40">
        <f t="shared" si="6"/>
        <v>3.75</v>
      </c>
      <c r="I18" s="41">
        <f t="shared" si="7"/>
        <v>15</v>
      </c>
      <c r="J18" s="42">
        <f t="shared" si="8"/>
        <v>900</v>
      </c>
    </row>
    <row r="19" spans="1:10" x14ac:dyDescent="0.25">
      <c r="A19" s="37">
        <f t="shared" si="0"/>
        <v>4</v>
      </c>
      <c r="B19" s="37">
        <f t="shared" si="9"/>
        <v>850</v>
      </c>
      <c r="C19" s="38">
        <f t="shared" si="1"/>
        <v>1</v>
      </c>
      <c r="D19" s="39">
        <f t="shared" si="2"/>
        <v>0.1176470588235294</v>
      </c>
      <c r="E19" s="92">
        <f t="shared" si="3"/>
        <v>300</v>
      </c>
      <c r="F19" s="39">
        <f t="shared" si="4"/>
        <v>0.3529411764705882</v>
      </c>
      <c r="G19" s="38">
        <f t="shared" si="5"/>
        <v>1</v>
      </c>
      <c r="H19" s="40">
        <f t="shared" si="6"/>
        <v>3.5416666666666665</v>
      </c>
      <c r="I19" s="41">
        <f t="shared" si="7"/>
        <v>14.166666666666666</v>
      </c>
      <c r="J19" s="42">
        <f t="shared" si="8"/>
        <v>850</v>
      </c>
    </row>
    <row r="20" spans="1:10" x14ac:dyDescent="0.25">
      <c r="A20" s="37">
        <f t="shared" si="0"/>
        <v>4</v>
      </c>
      <c r="B20" s="37">
        <f t="shared" si="9"/>
        <v>800</v>
      </c>
      <c r="C20" s="38">
        <f t="shared" si="1"/>
        <v>1</v>
      </c>
      <c r="D20" s="39">
        <f t="shared" si="2"/>
        <v>0.125</v>
      </c>
      <c r="E20" s="92">
        <f t="shared" si="3"/>
        <v>300</v>
      </c>
      <c r="F20" s="39">
        <f t="shared" si="4"/>
        <v>0.375</v>
      </c>
      <c r="G20" s="38">
        <f t="shared" si="5"/>
        <v>1</v>
      </c>
      <c r="H20" s="40">
        <f t="shared" si="6"/>
        <v>3.3333333333333335</v>
      </c>
      <c r="I20" s="41">
        <f t="shared" si="7"/>
        <v>13.333333333333334</v>
      </c>
      <c r="J20" s="42">
        <f t="shared" si="8"/>
        <v>800</v>
      </c>
    </row>
    <row r="21" spans="1:10" x14ac:dyDescent="0.25">
      <c r="A21" s="37">
        <f t="shared" si="0"/>
        <v>4</v>
      </c>
      <c r="B21" s="37">
        <f t="shared" si="9"/>
        <v>750</v>
      </c>
      <c r="C21" s="38">
        <f t="shared" si="1"/>
        <v>1</v>
      </c>
      <c r="D21" s="39">
        <f t="shared" si="2"/>
        <v>0.13333333333333333</v>
      </c>
      <c r="E21" s="92">
        <f t="shared" si="3"/>
        <v>300</v>
      </c>
      <c r="F21" s="39">
        <f t="shared" si="4"/>
        <v>0.4</v>
      </c>
      <c r="G21" s="38">
        <f t="shared" si="5"/>
        <v>1</v>
      </c>
      <c r="H21" s="40">
        <f t="shared" si="6"/>
        <v>3.125</v>
      </c>
      <c r="I21" s="41">
        <f t="shared" si="7"/>
        <v>12.5</v>
      </c>
      <c r="J21" s="42">
        <f t="shared" si="8"/>
        <v>750</v>
      </c>
    </row>
    <row r="22" spans="1:10" x14ac:dyDescent="0.25">
      <c r="A22" s="37">
        <f t="shared" si="0"/>
        <v>4</v>
      </c>
      <c r="B22" s="37">
        <f t="shared" si="9"/>
        <v>700</v>
      </c>
      <c r="C22" s="38">
        <f t="shared" si="1"/>
        <v>1</v>
      </c>
      <c r="D22" s="39">
        <f t="shared" si="2"/>
        <v>0.14285714285714285</v>
      </c>
      <c r="E22" s="92">
        <f t="shared" si="3"/>
        <v>300</v>
      </c>
      <c r="F22" s="39">
        <f t="shared" si="4"/>
        <v>0.42857142857142855</v>
      </c>
      <c r="G22" s="38">
        <f t="shared" si="5"/>
        <v>1</v>
      </c>
      <c r="H22" s="40">
        <f t="shared" si="6"/>
        <v>2.9166666666666665</v>
      </c>
      <c r="I22" s="41">
        <f t="shared" si="7"/>
        <v>11.666666666666666</v>
      </c>
      <c r="J22" s="42">
        <f t="shared" si="8"/>
        <v>700</v>
      </c>
    </row>
    <row r="23" spans="1:10" x14ac:dyDescent="0.25">
      <c r="A23" s="37">
        <f t="shared" si="0"/>
        <v>4</v>
      </c>
      <c r="B23" s="37">
        <f t="shared" si="9"/>
        <v>650</v>
      </c>
      <c r="C23" s="38">
        <f t="shared" si="1"/>
        <v>1</v>
      </c>
      <c r="D23" s="39">
        <f t="shared" si="2"/>
        <v>0.15384615384615385</v>
      </c>
      <c r="E23" s="92">
        <f t="shared" si="3"/>
        <v>300</v>
      </c>
      <c r="F23" s="39">
        <f t="shared" si="4"/>
        <v>0.46153846153846151</v>
      </c>
      <c r="G23" s="38">
        <f t="shared" si="5"/>
        <v>0.99999999999999989</v>
      </c>
      <c r="H23" s="40">
        <f t="shared" si="6"/>
        <v>2.7083333333333335</v>
      </c>
      <c r="I23" s="41">
        <f t="shared" si="7"/>
        <v>10.833333333333334</v>
      </c>
      <c r="J23" s="42">
        <f t="shared" si="8"/>
        <v>650</v>
      </c>
    </row>
    <row r="24" spans="1:10" x14ac:dyDescent="0.25">
      <c r="A24" s="93">
        <f t="shared" si="0"/>
        <v>4</v>
      </c>
      <c r="B24" s="94">
        <f t="shared" si="9"/>
        <v>600</v>
      </c>
      <c r="C24" s="95">
        <f t="shared" si="1"/>
        <v>1</v>
      </c>
      <c r="D24" s="96">
        <f t="shared" si="2"/>
        <v>0.16666666666666669</v>
      </c>
      <c r="E24" s="97">
        <f t="shared" si="3"/>
        <v>300</v>
      </c>
      <c r="F24" s="96">
        <f t="shared" si="4"/>
        <v>0.50000000000000011</v>
      </c>
      <c r="G24" s="95">
        <f t="shared" si="5"/>
        <v>1.0000000000000002</v>
      </c>
      <c r="H24" s="98">
        <f t="shared" si="6"/>
        <v>2.5</v>
      </c>
      <c r="I24" s="99">
        <f t="shared" si="7"/>
        <v>10</v>
      </c>
      <c r="J24" s="100">
        <f t="shared" si="8"/>
        <v>600</v>
      </c>
    </row>
    <row r="25" spans="1:10" x14ac:dyDescent="0.25">
      <c r="A25" s="37">
        <f t="shared" si="0"/>
        <v>4</v>
      </c>
      <c r="B25" s="37">
        <f t="shared" si="9"/>
        <v>550</v>
      </c>
      <c r="C25" s="38">
        <f t="shared" si="1"/>
        <v>1</v>
      </c>
      <c r="D25" s="39">
        <f t="shared" si="2"/>
        <v>0.18181818181818182</v>
      </c>
      <c r="E25" s="92">
        <f t="shared" si="3"/>
        <v>300</v>
      </c>
      <c r="F25" s="39">
        <f t="shared" si="4"/>
        <v>0.54545454545454541</v>
      </c>
      <c r="G25" s="38">
        <f t="shared" si="5"/>
        <v>0.99999999999999989</v>
      </c>
      <c r="H25" s="40">
        <f t="shared" si="6"/>
        <v>2.2916666666666665</v>
      </c>
      <c r="I25" s="41">
        <f t="shared" si="7"/>
        <v>9.1666666666666661</v>
      </c>
      <c r="J25" s="42">
        <f t="shared" si="8"/>
        <v>550</v>
      </c>
    </row>
    <row r="26" spans="1:10" x14ac:dyDescent="0.25">
      <c r="A26" s="37">
        <f t="shared" si="0"/>
        <v>4</v>
      </c>
      <c r="B26" s="37">
        <f t="shared" si="9"/>
        <v>500</v>
      </c>
      <c r="C26" s="38">
        <f t="shared" si="1"/>
        <v>1</v>
      </c>
      <c r="D26" s="39">
        <f t="shared" si="2"/>
        <v>0.2</v>
      </c>
      <c r="E26" s="92">
        <f t="shared" si="3"/>
        <v>300</v>
      </c>
      <c r="F26" s="39">
        <f t="shared" si="4"/>
        <v>0.6</v>
      </c>
      <c r="G26" s="38">
        <f t="shared" si="5"/>
        <v>1</v>
      </c>
      <c r="H26" s="40">
        <f t="shared" si="6"/>
        <v>2.0833333333333335</v>
      </c>
      <c r="I26" s="41">
        <f t="shared" si="7"/>
        <v>8.3333333333333339</v>
      </c>
      <c r="J26" s="42">
        <f t="shared" si="8"/>
        <v>500</v>
      </c>
    </row>
    <row r="27" spans="1:10" x14ac:dyDescent="0.25">
      <c r="A27" s="37">
        <f t="shared" si="0"/>
        <v>4</v>
      </c>
      <c r="B27" s="37">
        <f t="shared" si="9"/>
        <v>450</v>
      </c>
      <c r="C27" s="38">
        <f t="shared" si="1"/>
        <v>1</v>
      </c>
      <c r="D27" s="39">
        <f t="shared" si="2"/>
        <v>0.22222222222222221</v>
      </c>
      <c r="E27" s="92">
        <f t="shared" si="3"/>
        <v>300</v>
      </c>
      <c r="F27" s="39">
        <f t="shared" si="4"/>
        <v>0.66666666666666652</v>
      </c>
      <c r="G27" s="38">
        <f t="shared" si="5"/>
        <v>0.99999999999999978</v>
      </c>
      <c r="H27" s="40">
        <f t="shared" si="6"/>
        <v>1.875</v>
      </c>
      <c r="I27" s="41">
        <f t="shared" si="7"/>
        <v>7.5</v>
      </c>
      <c r="J27" s="42">
        <f t="shared" si="8"/>
        <v>450</v>
      </c>
    </row>
    <row r="28" spans="1:10" x14ac:dyDescent="0.25">
      <c r="A28" s="37">
        <f t="shared" si="0"/>
        <v>4</v>
      </c>
      <c r="B28" s="37">
        <f t="shared" si="9"/>
        <v>400</v>
      </c>
      <c r="C28" s="38">
        <f t="shared" si="1"/>
        <v>1</v>
      </c>
      <c r="D28" s="39">
        <f t="shared" si="2"/>
        <v>0.25</v>
      </c>
      <c r="E28" s="92">
        <f t="shared" si="3"/>
        <v>300</v>
      </c>
      <c r="F28" s="39">
        <f t="shared" si="4"/>
        <v>0.75</v>
      </c>
      <c r="G28" s="38">
        <f t="shared" si="5"/>
        <v>1</v>
      </c>
      <c r="H28" s="40">
        <f t="shared" si="6"/>
        <v>1.6666666666666667</v>
      </c>
      <c r="I28" s="41">
        <f t="shared" si="7"/>
        <v>6.666666666666667</v>
      </c>
      <c r="J28" s="42">
        <f t="shared" si="8"/>
        <v>400</v>
      </c>
    </row>
    <row r="29" spans="1:10" x14ac:dyDescent="0.25">
      <c r="A29" s="37">
        <f t="shared" si="0"/>
        <v>4</v>
      </c>
      <c r="B29" s="37">
        <f t="shared" si="9"/>
        <v>350</v>
      </c>
      <c r="C29" s="38">
        <f t="shared" si="1"/>
        <v>1</v>
      </c>
      <c r="D29" s="39">
        <f t="shared" si="2"/>
        <v>0.2857142857142857</v>
      </c>
      <c r="E29" s="92">
        <f t="shared" si="3"/>
        <v>300</v>
      </c>
      <c r="F29" s="39">
        <f t="shared" si="4"/>
        <v>0.8571428571428571</v>
      </c>
      <c r="G29" s="38">
        <f t="shared" si="5"/>
        <v>1</v>
      </c>
      <c r="H29" s="40">
        <f t="shared" si="6"/>
        <v>1.4583333333333333</v>
      </c>
      <c r="I29" s="41">
        <f t="shared" si="7"/>
        <v>5.833333333333333</v>
      </c>
      <c r="J29" s="42">
        <f t="shared" si="8"/>
        <v>350</v>
      </c>
    </row>
    <row r="30" spans="1:10" x14ac:dyDescent="0.25">
      <c r="A30" s="37">
        <f t="shared" si="0"/>
        <v>4</v>
      </c>
      <c r="B30" s="37">
        <f t="shared" si="9"/>
        <v>300</v>
      </c>
      <c r="C30" s="38">
        <f t="shared" si="1"/>
        <v>1</v>
      </c>
      <c r="D30" s="39">
        <f t="shared" si="2"/>
        <v>0.33333333333333337</v>
      </c>
      <c r="E30" s="92">
        <f t="shared" si="3"/>
        <v>300</v>
      </c>
      <c r="F30" s="39">
        <f t="shared" si="4"/>
        <v>1.0000000000000002</v>
      </c>
      <c r="G30" s="38">
        <f t="shared" si="5"/>
        <v>1.0000000000000002</v>
      </c>
      <c r="H30" s="40">
        <f t="shared" si="6"/>
        <v>1.25</v>
      </c>
      <c r="I30" s="41">
        <f t="shared" si="7"/>
        <v>5</v>
      </c>
      <c r="J30" s="42">
        <f t="shared" si="8"/>
        <v>300</v>
      </c>
    </row>
    <row r="31" spans="1:10" x14ac:dyDescent="0.25">
      <c r="A31" s="37">
        <f t="shared" si="0"/>
        <v>4</v>
      </c>
      <c r="B31" s="37">
        <f>+B30-50</f>
        <v>250</v>
      </c>
      <c r="C31" s="38">
        <f t="shared" si="1"/>
        <v>1</v>
      </c>
      <c r="D31" s="39">
        <f>+C31/B31*100</f>
        <v>0.4</v>
      </c>
      <c r="E31" s="92">
        <f t="shared" si="3"/>
        <v>300</v>
      </c>
      <c r="F31" s="39">
        <f>+E31*D31/100</f>
        <v>1.2</v>
      </c>
      <c r="G31" s="38">
        <f>+(B31/E31)*F31</f>
        <v>1</v>
      </c>
      <c r="H31" s="40">
        <f>+((B31*$D$3*$F$3)/600)/A31</f>
        <v>1.0416666666666667</v>
      </c>
      <c r="I31" s="41">
        <f>+A31*H31</f>
        <v>4.166666666666667</v>
      </c>
      <c r="J31" s="42">
        <f t="shared" si="8"/>
        <v>250</v>
      </c>
    </row>
    <row r="32" spans="1:10" x14ac:dyDescent="0.25">
      <c r="A32" s="37">
        <f t="shared" si="0"/>
        <v>4</v>
      </c>
      <c r="B32" s="37">
        <f>+B31-50</f>
        <v>200</v>
      </c>
      <c r="C32" s="38">
        <f t="shared" si="1"/>
        <v>1</v>
      </c>
      <c r="D32" s="39">
        <f>+C32/B32*100</f>
        <v>0.5</v>
      </c>
      <c r="E32" s="92">
        <f t="shared" si="3"/>
        <v>300</v>
      </c>
      <c r="F32" s="39">
        <f>+E32*D32/100</f>
        <v>1.5</v>
      </c>
      <c r="G32" s="38">
        <f>+(B32/E32)*F32</f>
        <v>1</v>
      </c>
      <c r="H32" s="40">
        <f>+((B32*$D$3*$F$3)/600)/A32</f>
        <v>0.83333333333333337</v>
      </c>
      <c r="I32" s="41">
        <f>+A32*H32</f>
        <v>3.3333333333333335</v>
      </c>
      <c r="J32" s="42">
        <f t="shared" si="8"/>
        <v>200</v>
      </c>
    </row>
    <row r="33" spans="1:10" x14ac:dyDescent="0.25">
      <c r="A33" s="37">
        <f t="shared" si="0"/>
        <v>4</v>
      </c>
      <c r="B33" s="37">
        <f>+B32-50</f>
        <v>150</v>
      </c>
      <c r="C33" s="38">
        <f t="shared" si="1"/>
        <v>1</v>
      </c>
      <c r="D33" s="39">
        <f>+C33/B33*100</f>
        <v>0.66666666666666674</v>
      </c>
      <c r="E33" s="92">
        <f t="shared" si="3"/>
        <v>300</v>
      </c>
      <c r="F33" s="39">
        <f>+E33*D33/100</f>
        <v>2.0000000000000004</v>
      </c>
      <c r="G33" s="38">
        <f>+(B33/E33)*F33</f>
        <v>1.0000000000000002</v>
      </c>
      <c r="H33" s="40">
        <f>+((B33*$D$3*$F$3)/600)/A33</f>
        <v>0.625</v>
      </c>
      <c r="I33" s="41">
        <f>+A33*H33</f>
        <v>2.5</v>
      </c>
      <c r="J33" s="42">
        <f>+(600*I33)/($D$3*$F$3)</f>
        <v>150</v>
      </c>
    </row>
    <row r="34" spans="1:10" x14ac:dyDescent="0.25">
      <c r="A34" s="37">
        <f t="shared" si="0"/>
        <v>4</v>
      </c>
      <c r="B34" s="37">
        <f>+B33-50</f>
        <v>100</v>
      </c>
      <c r="C34" s="38">
        <f t="shared" si="1"/>
        <v>1</v>
      </c>
      <c r="D34" s="39">
        <f>+C34/B34*100</f>
        <v>1</v>
      </c>
      <c r="E34" s="92">
        <f t="shared" si="3"/>
        <v>300</v>
      </c>
      <c r="F34" s="39">
        <f>+E34*D34/100</f>
        <v>3</v>
      </c>
      <c r="G34" s="38">
        <f>+(B34/E34)*F34</f>
        <v>1</v>
      </c>
      <c r="H34" s="40">
        <f>+((B34*$D$3*$F$3)/600)/A34</f>
        <v>0.41666666666666669</v>
      </c>
      <c r="I34" s="41">
        <f>+A34*H34</f>
        <v>1.6666666666666667</v>
      </c>
      <c r="J34" s="42">
        <f>+(600*I34)/($D$3*$F$3)</f>
        <v>100</v>
      </c>
    </row>
    <row r="35" spans="1:10" ht="4.95" customHeight="1" x14ac:dyDescent="0.25">
      <c r="A35" s="43"/>
      <c r="B35" s="43"/>
      <c r="C35" s="44"/>
      <c r="D35" s="45"/>
      <c r="E35" s="43"/>
      <c r="F35" s="45"/>
      <c r="G35" s="44"/>
      <c r="H35" s="45"/>
      <c r="I35" s="45"/>
      <c r="J35" s="43"/>
    </row>
    <row r="36" spans="1:10" x14ac:dyDescent="0.25">
      <c r="A36" s="18"/>
      <c r="B36" s="18"/>
      <c r="C36" s="46"/>
      <c r="D36" s="88" t="s">
        <v>22</v>
      </c>
      <c r="E36" s="88"/>
      <c r="F36" s="47" t="s">
        <v>21</v>
      </c>
      <c r="G36" s="65"/>
      <c r="H36" s="61" t="s">
        <v>20</v>
      </c>
      <c r="I36" s="64" t="s">
        <v>30</v>
      </c>
      <c r="J36" s="63" t="s">
        <v>19</v>
      </c>
    </row>
    <row r="37" spans="1:10" ht="15.6" x14ac:dyDescent="0.3">
      <c r="A37" s="48"/>
      <c r="B37" s="49"/>
      <c r="C37" s="50"/>
      <c r="D37" s="88"/>
      <c r="E37" s="88"/>
      <c r="F37" s="51">
        <v>4</v>
      </c>
      <c r="G37" s="65"/>
      <c r="H37" s="62">
        <v>2.5</v>
      </c>
      <c r="I37" s="66">
        <f>+$I$3*H37</f>
        <v>10</v>
      </c>
      <c r="J37" s="63">
        <f>+(600*I3*H37)/($D$3*$F$3)</f>
        <v>600</v>
      </c>
    </row>
    <row r="38" spans="1:10" ht="4.95" customHeight="1" x14ac:dyDescent="0.25">
      <c r="A38" s="43"/>
      <c r="B38" s="43"/>
      <c r="C38" s="44"/>
      <c r="D38" s="45"/>
      <c r="E38" s="43"/>
      <c r="F38" s="45"/>
      <c r="G38" s="44"/>
      <c r="H38" s="45"/>
      <c r="I38" s="45"/>
      <c r="J38" s="43"/>
    </row>
    <row r="39" spans="1:10" x14ac:dyDescent="0.25">
      <c r="A39" s="29"/>
      <c r="B39" s="29"/>
      <c r="C39" s="29"/>
      <c r="D39" s="89" t="s">
        <v>17</v>
      </c>
      <c r="E39" s="90"/>
      <c r="F39" s="90"/>
      <c r="G39" s="52"/>
      <c r="H39" s="77" t="s">
        <v>27</v>
      </c>
      <c r="I39" s="78"/>
      <c r="J39" s="78"/>
    </row>
    <row r="40" spans="1:10" x14ac:dyDescent="0.25">
      <c r="A40" s="29"/>
      <c r="B40" s="29"/>
      <c r="C40" s="29"/>
      <c r="D40" s="90"/>
      <c r="E40" s="90"/>
      <c r="F40" s="90"/>
      <c r="G40" s="53"/>
      <c r="H40" s="78"/>
      <c r="I40" s="78"/>
      <c r="J40" s="78"/>
    </row>
    <row r="41" spans="1:10" x14ac:dyDescent="0.25">
      <c r="A41" s="29"/>
      <c r="B41" s="29"/>
      <c r="C41" s="29"/>
      <c r="D41" s="90"/>
      <c r="E41" s="90"/>
      <c r="F41" s="90"/>
      <c r="G41" s="53"/>
      <c r="H41" s="78"/>
      <c r="I41" s="78"/>
      <c r="J41" s="78"/>
    </row>
    <row r="42" spans="1:10" x14ac:dyDescent="0.25">
      <c r="A42" s="29"/>
      <c r="B42" s="29"/>
      <c r="C42" s="29"/>
      <c r="D42" s="90"/>
      <c r="E42" s="90"/>
      <c r="F42" s="90"/>
      <c r="G42" s="53"/>
      <c r="H42" s="78"/>
      <c r="I42" s="78"/>
      <c r="J42" s="78"/>
    </row>
    <row r="43" spans="1:10" x14ac:dyDescent="0.25">
      <c r="A43" s="54"/>
      <c r="B43" s="54"/>
      <c r="C43" s="54"/>
      <c r="D43" s="90"/>
      <c r="E43" s="90"/>
      <c r="F43" s="90"/>
      <c r="G43" s="55"/>
      <c r="H43" s="78"/>
      <c r="I43" s="78"/>
      <c r="J43" s="78"/>
    </row>
    <row r="44" spans="1:10" x14ac:dyDescent="0.25">
      <c r="A44" s="83" t="s">
        <v>26</v>
      </c>
      <c r="B44" s="84"/>
      <c r="C44" s="84"/>
      <c r="D44" s="84"/>
      <c r="E44" s="84"/>
      <c r="F44" s="84"/>
      <c r="G44" s="84"/>
      <c r="H44" s="84"/>
      <c r="I44" s="84"/>
      <c r="J44" s="84"/>
    </row>
  </sheetData>
  <mergeCells count="10">
    <mergeCell ref="A44:J44"/>
    <mergeCell ref="J2:J3"/>
    <mergeCell ref="A1:J1"/>
    <mergeCell ref="G2:H2"/>
    <mergeCell ref="G3:H3"/>
    <mergeCell ref="D36:E37"/>
    <mergeCell ref="D39:F43"/>
    <mergeCell ref="H39:J43"/>
    <mergeCell ref="B3:C3"/>
    <mergeCell ref="B2:C2"/>
  </mergeCells>
  <printOptions gridLines="1"/>
  <pageMargins left="1.1811023622047245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Solo</vt:lpstr>
      <vt:lpstr>Vin_Arb</vt:lpstr>
    </vt:vector>
  </TitlesOfParts>
  <Company>UTAD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Santos</dc:creator>
  <cp:lastModifiedBy>Fernando Santos</cp:lastModifiedBy>
  <cp:lastPrinted>2025-04-02T10:11:06Z</cp:lastPrinted>
  <dcterms:created xsi:type="dcterms:W3CDTF">2003-03-13T14:47:02Z</dcterms:created>
  <dcterms:modified xsi:type="dcterms:W3CDTF">2025-04-02T10:15:11Z</dcterms:modified>
</cp:coreProperties>
</file>