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360" yWindow="300" windowWidth="7512" windowHeight="4980"/>
  </bookViews>
  <sheets>
    <sheet name="Adubos" sheetId="1" r:id="rId1"/>
    <sheet name="IHERA" sheetId="2" r:id="rId2"/>
  </sheets>
  <calcPr calcId="162913"/>
</workbook>
</file>

<file path=xl/calcChain.xml><?xml version="1.0" encoding="utf-8"?>
<calcChain xmlns="http://schemas.openxmlformats.org/spreadsheetml/2006/main">
  <c r="A4" i="1" l="1"/>
  <c r="D12" i="1" l="1"/>
  <c r="D15" i="1" s="1"/>
  <c r="E28" i="1"/>
  <c r="E32" i="1" s="1"/>
  <c r="I24" i="1"/>
  <c r="I23" i="1"/>
  <c r="I22" i="1"/>
  <c r="I21" i="1"/>
  <c r="E16" i="1"/>
  <c r="E15" i="1"/>
  <c r="E14" i="1"/>
  <c r="E13" i="1"/>
  <c r="B12" i="1"/>
  <c r="B16" i="1" s="1"/>
  <c r="H8" i="1"/>
  <c r="H7" i="1"/>
  <c r="H6" i="1"/>
  <c r="H5" i="1"/>
  <c r="F8" i="1"/>
  <c r="F7" i="1"/>
  <c r="F6" i="1"/>
  <c r="F5" i="1"/>
  <c r="C8" i="1"/>
  <c r="C7" i="1"/>
  <c r="C6" i="1"/>
  <c r="C5" i="1"/>
  <c r="D16" i="1" l="1"/>
  <c r="D13" i="1"/>
  <c r="D14" i="1"/>
  <c r="B14" i="1"/>
  <c r="E29" i="1"/>
  <c r="E30" i="1"/>
  <c r="E31" i="1"/>
  <c r="B13" i="1"/>
  <c r="F29" i="1" s="1"/>
  <c r="B15" i="1"/>
  <c r="F31" i="1" s="1"/>
  <c r="A40" i="1"/>
  <c r="A39" i="1"/>
  <c r="A38" i="1"/>
  <c r="A37" i="1"/>
  <c r="A36" i="1"/>
  <c r="A32" i="1"/>
  <c r="A31" i="1"/>
  <c r="A30" i="1"/>
  <c r="A29" i="1"/>
  <c r="A28" i="1"/>
  <c r="A24" i="1"/>
  <c r="A23" i="1"/>
  <c r="A22" i="1"/>
  <c r="A21" i="1"/>
  <c r="A20" i="1"/>
  <c r="A16" i="1"/>
  <c r="A15" i="1"/>
  <c r="A14" i="1"/>
  <c r="A13" i="1"/>
  <c r="A12" i="1"/>
  <c r="A8" i="1"/>
  <c r="A7" i="1"/>
  <c r="A6" i="1"/>
  <c r="A5" i="1"/>
  <c r="L235" i="2"/>
  <c r="K235" i="2"/>
  <c r="J235" i="2"/>
  <c r="M235" i="2"/>
  <c r="L234" i="2"/>
  <c r="K234" i="2"/>
  <c r="M234" i="2"/>
  <c r="J234" i="2"/>
  <c r="L233" i="2"/>
  <c r="K233" i="2"/>
  <c r="J233" i="2"/>
  <c r="M233" i="2"/>
  <c r="L232" i="2"/>
  <c r="K232" i="2"/>
  <c r="J232" i="2"/>
  <c r="M232" i="2"/>
  <c r="L231" i="2"/>
  <c r="K231" i="2"/>
  <c r="J231" i="2"/>
  <c r="M231" i="2"/>
  <c r="L230" i="2"/>
  <c r="K230" i="2"/>
  <c r="J230" i="2"/>
  <c r="M230" i="2"/>
  <c r="L229" i="2"/>
  <c r="M229" i="2"/>
  <c r="K229" i="2"/>
  <c r="J229" i="2"/>
  <c r="L228" i="2"/>
  <c r="K228" i="2"/>
  <c r="J228" i="2"/>
  <c r="M228" i="2"/>
  <c r="L227" i="2"/>
  <c r="K227" i="2"/>
  <c r="J227" i="2"/>
  <c r="M227" i="2"/>
  <c r="L226" i="2"/>
  <c r="K226" i="2"/>
  <c r="J226" i="2"/>
  <c r="M226" i="2"/>
  <c r="L225" i="2"/>
  <c r="K225" i="2"/>
  <c r="J225" i="2"/>
  <c r="L224" i="2"/>
  <c r="K224" i="2"/>
  <c r="J224" i="2"/>
  <c r="M224" i="2"/>
  <c r="L223" i="2"/>
  <c r="K223" i="2"/>
  <c r="J223" i="2"/>
  <c r="M223" i="2"/>
  <c r="L222" i="2"/>
  <c r="K222" i="2"/>
  <c r="J222" i="2"/>
  <c r="M222" i="2"/>
  <c r="L221" i="2"/>
  <c r="K221" i="2"/>
  <c r="J221" i="2"/>
  <c r="L220" i="2"/>
  <c r="K220" i="2"/>
  <c r="J220" i="2"/>
  <c r="M220" i="2"/>
  <c r="L219" i="2"/>
  <c r="K219" i="2"/>
  <c r="J219" i="2"/>
  <c r="M219" i="2"/>
  <c r="L218" i="2"/>
  <c r="K218" i="2"/>
  <c r="M218" i="2"/>
  <c r="J218" i="2"/>
  <c r="L217" i="2"/>
  <c r="K217" i="2"/>
  <c r="J217" i="2"/>
  <c r="M217" i="2"/>
  <c r="L216" i="2"/>
  <c r="K216" i="2"/>
  <c r="J216" i="2"/>
  <c r="M216" i="2"/>
  <c r="L215" i="2"/>
  <c r="K215" i="2"/>
  <c r="J215" i="2"/>
  <c r="M215" i="2"/>
  <c r="L214" i="2"/>
  <c r="K214" i="2"/>
  <c r="J214" i="2"/>
  <c r="M214" i="2"/>
  <c r="L213" i="2"/>
  <c r="K213" i="2"/>
  <c r="J213" i="2"/>
  <c r="L212" i="2"/>
  <c r="K212" i="2"/>
  <c r="J212" i="2"/>
  <c r="M212" i="2"/>
  <c r="L211" i="2"/>
  <c r="K211" i="2"/>
  <c r="J211" i="2"/>
  <c r="M211" i="2"/>
  <c r="L210" i="2"/>
  <c r="K210" i="2"/>
  <c r="J210" i="2"/>
  <c r="M210" i="2"/>
  <c r="L209" i="2"/>
  <c r="K209" i="2"/>
  <c r="J209" i="2"/>
  <c r="L208" i="2"/>
  <c r="K208" i="2"/>
  <c r="J208" i="2"/>
  <c r="M208" i="2"/>
  <c r="L207" i="2"/>
  <c r="K207" i="2"/>
  <c r="J207" i="2"/>
  <c r="M207" i="2"/>
  <c r="L206" i="2"/>
  <c r="K206" i="2"/>
  <c r="J206" i="2"/>
  <c r="M206" i="2"/>
  <c r="L205" i="2"/>
  <c r="K205" i="2"/>
  <c r="J205" i="2"/>
  <c r="L204" i="2"/>
  <c r="K204" i="2"/>
  <c r="J204" i="2"/>
  <c r="M204" i="2"/>
  <c r="L203" i="2"/>
  <c r="K203" i="2"/>
  <c r="J203" i="2"/>
  <c r="M203" i="2"/>
  <c r="L202" i="2"/>
  <c r="K202" i="2"/>
  <c r="M202" i="2"/>
  <c r="J202" i="2"/>
  <c r="L201" i="2"/>
  <c r="K201" i="2"/>
  <c r="J201" i="2"/>
  <c r="M201" i="2"/>
  <c r="L200" i="2"/>
  <c r="K200" i="2"/>
  <c r="J200" i="2"/>
  <c r="M200" i="2"/>
  <c r="L199" i="2"/>
  <c r="K199" i="2"/>
  <c r="J199" i="2"/>
  <c r="M199" i="2"/>
  <c r="L198" i="2"/>
  <c r="K198" i="2"/>
  <c r="J198" i="2"/>
  <c r="M198" i="2"/>
  <c r="L197" i="2"/>
  <c r="M197" i="2"/>
  <c r="K197" i="2"/>
  <c r="J197" i="2"/>
  <c r="L196" i="2"/>
  <c r="K196" i="2"/>
  <c r="J196" i="2"/>
  <c r="M196" i="2"/>
  <c r="L195" i="2"/>
  <c r="K195" i="2"/>
  <c r="J195" i="2"/>
  <c r="M195" i="2"/>
  <c r="L194" i="2"/>
  <c r="K194" i="2"/>
  <c r="J194" i="2"/>
  <c r="M194" i="2"/>
  <c r="L193" i="2"/>
  <c r="K193" i="2"/>
  <c r="J193" i="2"/>
  <c r="L192" i="2"/>
  <c r="K192" i="2"/>
  <c r="J192" i="2"/>
  <c r="M192" i="2"/>
  <c r="L191" i="2"/>
  <c r="K191" i="2"/>
  <c r="J191" i="2"/>
  <c r="M191" i="2"/>
  <c r="L190" i="2"/>
  <c r="K190" i="2"/>
  <c r="J190" i="2"/>
  <c r="M190" i="2"/>
  <c r="L189" i="2"/>
  <c r="K189" i="2"/>
  <c r="J189" i="2"/>
  <c r="L188" i="2"/>
  <c r="K188" i="2"/>
  <c r="J188" i="2"/>
  <c r="M188" i="2"/>
  <c r="L187" i="2"/>
  <c r="K187" i="2"/>
  <c r="J187" i="2"/>
  <c r="M187" i="2"/>
  <c r="L186" i="2"/>
  <c r="K186" i="2"/>
  <c r="M186" i="2"/>
  <c r="J186" i="2"/>
  <c r="L185" i="2"/>
  <c r="K185" i="2"/>
  <c r="J185" i="2"/>
  <c r="M185" i="2"/>
  <c r="L184" i="2"/>
  <c r="K184" i="2"/>
  <c r="J184" i="2"/>
  <c r="M184" i="2"/>
  <c r="L183" i="2"/>
  <c r="K183" i="2"/>
  <c r="J183" i="2"/>
  <c r="M183" i="2"/>
  <c r="L182" i="2"/>
  <c r="K182" i="2"/>
  <c r="J182" i="2"/>
  <c r="M182" i="2"/>
  <c r="L181" i="2"/>
  <c r="M181" i="2"/>
  <c r="K181" i="2"/>
  <c r="J181" i="2"/>
  <c r="L180" i="2"/>
  <c r="K180" i="2"/>
  <c r="J180" i="2"/>
  <c r="M180" i="2"/>
  <c r="L179" i="2"/>
  <c r="K179" i="2"/>
  <c r="J179" i="2"/>
  <c r="M179" i="2"/>
  <c r="L178" i="2"/>
  <c r="K178" i="2"/>
  <c r="J178" i="2"/>
  <c r="M178" i="2"/>
  <c r="L177" i="2"/>
  <c r="K177" i="2"/>
  <c r="J177" i="2"/>
  <c r="L176" i="2"/>
  <c r="K176" i="2"/>
  <c r="J176" i="2"/>
  <c r="M176" i="2"/>
  <c r="L175" i="2"/>
  <c r="K175" i="2"/>
  <c r="J175" i="2"/>
  <c r="M175" i="2"/>
  <c r="L174" i="2"/>
  <c r="K174" i="2"/>
  <c r="J174" i="2"/>
  <c r="M174" i="2"/>
  <c r="L173" i="2"/>
  <c r="K173" i="2"/>
  <c r="J173" i="2"/>
  <c r="L172" i="2"/>
  <c r="K172" i="2"/>
  <c r="J172" i="2"/>
  <c r="M172" i="2"/>
  <c r="L171" i="2"/>
  <c r="K171" i="2"/>
  <c r="J171" i="2"/>
  <c r="M171" i="2"/>
  <c r="L170" i="2"/>
  <c r="K170" i="2"/>
  <c r="M170" i="2"/>
  <c r="J170" i="2"/>
  <c r="L169" i="2"/>
  <c r="K169" i="2"/>
  <c r="J169" i="2"/>
  <c r="M169" i="2"/>
  <c r="L168" i="2"/>
  <c r="K168" i="2"/>
  <c r="J168" i="2"/>
  <c r="M168" i="2"/>
  <c r="L167" i="2"/>
  <c r="K167" i="2"/>
  <c r="J167" i="2"/>
  <c r="M167" i="2"/>
  <c r="L166" i="2"/>
  <c r="K166" i="2"/>
  <c r="J166" i="2"/>
  <c r="M166" i="2"/>
  <c r="L165" i="2"/>
  <c r="K165" i="2"/>
  <c r="J165" i="2"/>
  <c r="L164" i="2"/>
  <c r="K164" i="2"/>
  <c r="J164" i="2"/>
  <c r="M164" i="2"/>
  <c r="L163" i="2"/>
  <c r="K163" i="2"/>
  <c r="J163" i="2"/>
  <c r="M163" i="2"/>
  <c r="L162" i="2"/>
  <c r="K162" i="2"/>
  <c r="M162" i="2"/>
  <c r="J162" i="2"/>
  <c r="L161" i="2"/>
  <c r="K161" i="2"/>
  <c r="J161" i="2"/>
  <c r="L160" i="2"/>
  <c r="K160" i="2"/>
  <c r="M160" i="2"/>
  <c r="J160" i="2"/>
  <c r="L159" i="2"/>
  <c r="K159" i="2"/>
  <c r="J159" i="2"/>
  <c r="M159" i="2"/>
  <c r="L158" i="2"/>
  <c r="K158" i="2"/>
  <c r="J158" i="2"/>
  <c r="L157" i="2"/>
  <c r="K157" i="2"/>
  <c r="J157" i="2"/>
  <c r="L156" i="2"/>
  <c r="K156" i="2"/>
  <c r="M156" i="2"/>
  <c r="J156" i="2"/>
  <c r="L155" i="2"/>
  <c r="K155" i="2"/>
  <c r="J155" i="2"/>
  <c r="M155" i="2"/>
  <c r="L154" i="2"/>
  <c r="K154" i="2"/>
  <c r="J154" i="2"/>
  <c r="L153" i="2"/>
  <c r="K153" i="2"/>
  <c r="J153" i="2"/>
  <c r="L152" i="2"/>
  <c r="K152" i="2"/>
  <c r="J152" i="2"/>
  <c r="M152" i="2"/>
  <c r="L151" i="2"/>
  <c r="K151" i="2"/>
  <c r="J151" i="2"/>
  <c r="M151" i="2"/>
  <c r="L150" i="2"/>
  <c r="K150" i="2"/>
  <c r="J150" i="2"/>
  <c r="M150" i="2"/>
  <c r="L149" i="2"/>
  <c r="K149" i="2"/>
  <c r="J149" i="2"/>
  <c r="M149" i="2"/>
  <c r="M148" i="2"/>
  <c r="L148" i="2"/>
  <c r="K148" i="2"/>
  <c r="J148" i="2"/>
  <c r="L147" i="2"/>
  <c r="K147" i="2"/>
  <c r="J147" i="2"/>
  <c r="M147" i="2"/>
  <c r="L146" i="2"/>
  <c r="K146" i="2"/>
  <c r="J146" i="2"/>
  <c r="M146" i="2"/>
  <c r="M145" i="2"/>
  <c r="L145" i="2"/>
  <c r="K145" i="2"/>
  <c r="J145" i="2"/>
  <c r="L144" i="2"/>
  <c r="K144" i="2"/>
  <c r="J144" i="2"/>
  <c r="M144" i="2"/>
  <c r="L143" i="2"/>
  <c r="K143" i="2"/>
  <c r="J143" i="2"/>
  <c r="M143" i="2"/>
  <c r="M142" i="2"/>
  <c r="L142" i="2"/>
  <c r="K142" i="2"/>
  <c r="J142" i="2"/>
  <c r="L141" i="2"/>
  <c r="K141" i="2"/>
  <c r="J141" i="2"/>
  <c r="M141" i="2"/>
  <c r="L140" i="2"/>
  <c r="K140" i="2"/>
  <c r="J140" i="2"/>
  <c r="M140" i="2"/>
  <c r="M139" i="2"/>
  <c r="L139" i="2"/>
  <c r="K139" i="2"/>
  <c r="J139" i="2"/>
  <c r="L138" i="2"/>
  <c r="K138" i="2"/>
  <c r="J138" i="2"/>
  <c r="M138" i="2"/>
  <c r="L137" i="2"/>
  <c r="K137" i="2"/>
  <c r="J137" i="2"/>
  <c r="M137" i="2"/>
  <c r="M136" i="2"/>
  <c r="L136" i="2"/>
  <c r="K136" i="2"/>
  <c r="J136" i="2"/>
  <c r="L135" i="2"/>
  <c r="K135" i="2"/>
  <c r="J135" i="2"/>
  <c r="M135" i="2"/>
  <c r="L134" i="2"/>
  <c r="K134" i="2"/>
  <c r="J134" i="2"/>
  <c r="M134" i="2"/>
  <c r="M133" i="2"/>
  <c r="L133" i="2"/>
  <c r="K133" i="2"/>
  <c r="J133" i="2"/>
  <c r="L132" i="2"/>
  <c r="K132" i="2"/>
  <c r="J132" i="2"/>
  <c r="M132" i="2"/>
  <c r="L131" i="2"/>
  <c r="K131" i="2"/>
  <c r="J131" i="2"/>
  <c r="M131" i="2"/>
  <c r="M130" i="2"/>
  <c r="L130" i="2"/>
  <c r="K130" i="2"/>
  <c r="J130" i="2"/>
  <c r="L129" i="2"/>
  <c r="K129" i="2"/>
  <c r="J129" i="2"/>
  <c r="M129" i="2"/>
  <c r="L128" i="2"/>
  <c r="K128" i="2"/>
  <c r="J128" i="2"/>
  <c r="M128" i="2"/>
  <c r="M127" i="2"/>
  <c r="L127" i="2"/>
  <c r="K127" i="2"/>
  <c r="J127" i="2"/>
  <c r="L126" i="2"/>
  <c r="K126" i="2"/>
  <c r="J126" i="2"/>
  <c r="M126" i="2"/>
  <c r="L125" i="2"/>
  <c r="K125" i="2"/>
  <c r="J125" i="2"/>
  <c r="M125" i="2"/>
  <c r="M124" i="2"/>
  <c r="L124" i="2"/>
  <c r="K124" i="2"/>
  <c r="J124" i="2"/>
  <c r="L123" i="2"/>
  <c r="K123" i="2"/>
  <c r="J123" i="2"/>
  <c r="M123" i="2"/>
  <c r="L122" i="2"/>
  <c r="K122" i="2"/>
  <c r="J122" i="2"/>
  <c r="M122" i="2"/>
  <c r="M121" i="2"/>
  <c r="L121" i="2"/>
  <c r="K121" i="2"/>
  <c r="J121" i="2"/>
  <c r="L120" i="2"/>
  <c r="K120" i="2"/>
  <c r="J120" i="2"/>
  <c r="M120" i="2"/>
  <c r="L119" i="2"/>
  <c r="K119" i="2"/>
  <c r="J119" i="2"/>
  <c r="M119" i="2"/>
  <c r="M118" i="2"/>
  <c r="L118" i="2"/>
  <c r="K118" i="2"/>
  <c r="J118" i="2"/>
  <c r="L117" i="2"/>
  <c r="K117" i="2"/>
  <c r="J117" i="2"/>
  <c r="M117" i="2"/>
  <c r="L116" i="2"/>
  <c r="K116" i="2"/>
  <c r="J116" i="2"/>
  <c r="M116" i="2"/>
  <c r="M115" i="2"/>
  <c r="L115" i="2"/>
  <c r="K115" i="2"/>
  <c r="J115" i="2"/>
  <c r="L114" i="2"/>
  <c r="K114" i="2"/>
  <c r="J114" i="2"/>
  <c r="M114" i="2"/>
  <c r="L113" i="2"/>
  <c r="K113" i="2"/>
  <c r="J113" i="2"/>
  <c r="M113" i="2"/>
  <c r="M112" i="2"/>
  <c r="L112" i="2"/>
  <c r="K112" i="2"/>
  <c r="J112" i="2"/>
  <c r="L111" i="2"/>
  <c r="K111" i="2"/>
  <c r="J111" i="2"/>
  <c r="M111" i="2"/>
  <c r="L110" i="2"/>
  <c r="K110" i="2"/>
  <c r="J110" i="2"/>
  <c r="M110" i="2"/>
  <c r="M109" i="2"/>
  <c r="L109" i="2"/>
  <c r="K109" i="2"/>
  <c r="J109" i="2"/>
  <c r="L108" i="2"/>
  <c r="K108" i="2"/>
  <c r="J108" i="2"/>
  <c r="L107" i="2"/>
  <c r="K107" i="2"/>
  <c r="J107" i="2"/>
  <c r="M107" i="2"/>
  <c r="M106" i="2"/>
  <c r="L106" i="2"/>
  <c r="K106" i="2"/>
  <c r="J106" i="2"/>
  <c r="L105" i="2"/>
  <c r="K105" i="2"/>
  <c r="J105" i="2"/>
  <c r="M105" i="2"/>
  <c r="L104" i="2"/>
  <c r="K104" i="2"/>
  <c r="J104" i="2"/>
  <c r="M104" i="2"/>
  <c r="M103" i="2"/>
  <c r="L103" i="2"/>
  <c r="K103" i="2"/>
  <c r="J103" i="2"/>
  <c r="L102" i="2"/>
  <c r="K102" i="2"/>
  <c r="J102" i="2"/>
  <c r="M102" i="2"/>
  <c r="L101" i="2"/>
  <c r="K101" i="2"/>
  <c r="J101" i="2"/>
  <c r="M101" i="2"/>
  <c r="M100" i="2"/>
  <c r="L100" i="2"/>
  <c r="K100" i="2"/>
  <c r="J100" i="2"/>
  <c r="L99" i="2"/>
  <c r="K99" i="2"/>
  <c r="J99" i="2"/>
  <c r="M99" i="2"/>
  <c r="L98" i="2"/>
  <c r="K98" i="2"/>
  <c r="J98" i="2"/>
  <c r="M98" i="2"/>
  <c r="M97" i="2"/>
  <c r="L97" i="2"/>
  <c r="K97" i="2"/>
  <c r="J97" i="2"/>
  <c r="L96" i="2"/>
  <c r="K96" i="2"/>
  <c r="J96" i="2"/>
  <c r="M96" i="2"/>
  <c r="L95" i="2"/>
  <c r="K95" i="2"/>
  <c r="J95" i="2"/>
  <c r="M95" i="2"/>
  <c r="M94" i="2"/>
  <c r="L94" i="2"/>
  <c r="K94" i="2"/>
  <c r="J94" i="2"/>
  <c r="L93" i="2"/>
  <c r="K93" i="2"/>
  <c r="J93" i="2"/>
  <c r="M93" i="2"/>
  <c r="L92" i="2"/>
  <c r="K92" i="2"/>
  <c r="J92" i="2"/>
  <c r="M92" i="2"/>
  <c r="M91" i="2"/>
  <c r="L91" i="2"/>
  <c r="K91" i="2"/>
  <c r="J91" i="2"/>
  <c r="L90" i="2"/>
  <c r="K90" i="2"/>
  <c r="J90" i="2"/>
  <c r="M90" i="2"/>
  <c r="L89" i="2"/>
  <c r="K89" i="2"/>
  <c r="J89" i="2"/>
  <c r="M89" i="2"/>
  <c r="M88" i="2"/>
  <c r="L88" i="2"/>
  <c r="K88" i="2"/>
  <c r="J88" i="2"/>
  <c r="L87" i="2"/>
  <c r="K87" i="2"/>
  <c r="J87" i="2"/>
  <c r="M87" i="2"/>
  <c r="L86" i="2"/>
  <c r="K86" i="2"/>
  <c r="J86" i="2"/>
  <c r="M86" i="2"/>
  <c r="M85" i="2"/>
  <c r="L85" i="2"/>
  <c r="K85" i="2"/>
  <c r="J85" i="2"/>
  <c r="L84" i="2"/>
  <c r="K84" i="2"/>
  <c r="J84" i="2"/>
  <c r="M84" i="2"/>
  <c r="L83" i="2"/>
  <c r="K83" i="2"/>
  <c r="J83" i="2"/>
  <c r="M83" i="2"/>
  <c r="M82" i="2"/>
  <c r="L82" i="2"/>
  <c r="K82" i="2"/>
  <c r="J82" i="2"/>
  <c r="L81" i="2"/>
  <c r="K81" i="2"/>
  <c r="J81" i="2"/>
  <c r="M81" i="2"/>
  <c r="L80" i="2"/>
  <c r="K80" i="2"/>
  <c r="J80" i="2"/>
  <c r="M80" i="2"/>
  <c r="M79" i="2"/>
  <c r="L79" i="2"/>
  <c r="K79" i="2"/>
  <c r="J79" i="2"/>
  <c r="L78" i="2"/>
  <c r="K78" i="2"/>
  <c r="J78" i="2"/>
  <c r="M78" i="2"/>
  <c r="L77" i="2"/>
  <c r="K77" i="2"/>
  <c r="J77" i="2"/>
  <c r="M77" i="2"/>
  <c r="M76" i="2"/>
  <c r="L76" i="2"/>
  <c r="K76" i="2"/>
  <c r="J76" i="2"/>
  <c r="L75" i="2"/>
  <c r="K75" i="2"/>
  <c r="J75" i="2"/>
  <c r="M75" i="2"/>
  <c r="L74" i="2"/>
  <c r="K74" i="2"/>
  <c r="J74" i="2"/>
  <c r="M74" i="2"/>
  <c r="M73" i="2"/>
  <c r="L73" i="2"/>
  <c r="K73" i="2"/>
  <c r="J73" i="2"/>
  <c r="L72" i="2"/>
  <c r="K72" i="2"/>
  <c r="J72" i="2"/>
  <c r="M72" i="2"/>
  <c r="L71" i="2"/>
  <c r="K71" i="2"/>
  <c r="J71" i="2"/>
  <c r="M71" i="2"/>
  <c r="M70" i="2"/>
  <c r="L70" i="2"/>
  <c r="K70" i="2"/>
  <c r="J70" i="2"/>
  <c r="L69" i="2"/>
  <c r="K69" i="2"/>
  <c r="J69" i="2"/>
  <c r="M69" i="2"/>
  <c r="L68" i="2"/>
  <c r="K68" i="2"/>
  <c r="J68" i="2"/>
  <c r="M68" i="2"/>
  <c r="M67" i="2"/>
  <c r="L67" i="2"/>
  <c r="K67" i="2"/>
  <c r="J67" i="2"/>
  <c r="L66" i="2"/>
  <c r="K66" i="2"/>
  <c r="J66" i="2"/>
  <c r="M66" i="2"/>
  <c r="L65" i="2"/>
  <c r="K65" i="2"/>
  <c r="J65" i="2"/>
  <c r="M65" i="2"/>
  <c r="M64" i="2"/>
  <c r="L64" i="2"/>
  <c r="K64" i="2"/>
  <c r="J64" i="2"/>
  <c r="L63" i="2"/>
  <c r="K63" i="2"/>
  <c r="J63" i="2"/>
  <c r="M63" i="2"/>
  <c r="L62" i="2"/>
  <c r="K62" i="2"/>
  <c r="J62" i="2"/>
  <c r="M62" i="2"/>
  <c r="M61" i="2"/>
  <c r="L61" i="2"/>
  <c r="K61" i="2"/>
  <c r="J61" i="2"/>
  <c r="L60" i="2"/>
  <c r="K60" i="2"/>
  <c r="J60" i="2"/>
  <c r="M60" i="2"/>
  <c r="L59" i="2"/>
  <c r="K59" i="2"/>
  <c r="J59" i="2"/>
  <c r="M59" i="2"/>
  <c r="M58" i="2"/>
  <c r="L58" i="2"/>
  <c r="K58" i="2"/>
  <c r="J58" i="2"/>
  <c r="L57" i="2"/>
  <c r="K57" i="2"/>
  <c r="J57" i="2"/>
  <c r="M57" i="2"/>
  <c r="L56" i="2"/>
  <c r="K56" i="2"/>
  <c r="J56" i="2"/>
  <c r="M56" i="2"/>
  <c r="M55" i="2"/>
  <c r="L55" i="2"/>
  <c r="K55" i="2"/>
  <c r="J55" i="2"/>
  <c r="L54" i="2"/>
  <c r="K54" i="2"/>
  <c r="J54" i="2"/>
  <c r="M54" i="2"/>
  <c r="L53" i="2"/>
  <c r="K53" i="2"/>
  <c r="J53" i="2"/>
  <c r="M53" i="2"/>
  <c r="L52" i="2"/>
  <c r="K52" i="2"/>
  <c r="J52" i="2"/>
  <c r="M52" i="2"/>
  <c r="L51" i="2"/>
  <c r="M51" i="2"/>
  <c r="K51" i="2"/>
  <c r="J51" i="2"/>
  <c r="L50" i="2"/>
  <c r="K50" i="2"/>
  <c r="J50" i="2"/>
  <c r="M50" i="2"/>
  <c r="L49" i="2"/>
  <c r="K49" i="2"/>
  <c r="J49" i="2"/>
  <c r="M49" i="2"/>
  <c r="L48" i="2"/>
  <c r="M48" i="2"/>
  <c r="K48" i="2"/>
  <c r="J48" i="2"/>
  <c r="L47" i="2"/>
  <c r="K47" i="2"/>
  <c r="J47" i="2"/>
  <c r="M47" i="2"/>
  <c r="L46" i="2"/>
  <c r="K46" i="2"/>
  <c r="J46" i="2"/>
  <c r="M46" i="2"/>
  <c r="L45" i="2"/>
  <c r="M45" i="2"/>
  <c r="K45" i="2"/>
  <c r="J45" i="2"/>
  <c r="L44" i="2"/>
  <c r="K44" i="2"/>
  <c r="J44" i="2"/>
  <c r="M44" i="2"/>
  <c r="L43" i="2"/>
  <c r="K43" i="2"/>
  <c r="J43" i="2"/>
  <c r="M43" i="2"/>
  <c r="L42" i="2"/>
  <c r="M42" i="2"/>
  <c r="K42" i="2"/>
  <c r="J42" i="2"/>
  <c r="L41" i="2"/>
  <c r="K41" i="2"/>
  <c r="J41" i="2"/>
  <c r="M41" i="2"/>
  <c r="L40" i="2"/>
  <c r="K40" i="2"/>
  <c r="J40" i="2"/>
  <c r="M40" i="2"/>
  <c r="L39" i="2"/>
  <c r="M39" i="2"/>
  <c r="K39" i="2"/>
  <c r="J39" i="2"/>
  <c r="L38" i="2"/>
  <c r="K38" i="2"/>
  <c r="J38" i="2"/>
  <c r="M38" i="2"/>
  <c r="L37" i="2"/>
  <c r="K37" i="2"/>
  <c r="J37" i="2"/>
  <c r="M37" i="2"/>
  <c r="L36" i="2"/>
  <c r="M36" i="2"/>
  <c r="K36" i="2"/>
  <c r="J36" i="2"/>
  <c r="L35" i="2"/>
  <c r="K35" i="2"/>
  <c r="J35" i="2"/>
  <c r="M35" i="2"/>
  <c r="L34" i="2"/>
  <c r="K34" i="2"/>
  <c r="J34" i="2"/>
  <c r="M34" i="2"/>
  <c r="L33" i="2"/>
  <c r="M33" i="2"/>
  <c r="K33" i="2"/>
  <c r="J33" i="2"/>
  <c r="L32" i="2"/>
  <c r="K32" i="2"/>
  <c r="J32" i="2"/>
  <c r="M32" i="2"/>
  <c r="L31" i="2"/>
  <c r="K31" i="2"/>
  <c r="J31" i="2"/>
  <c r="M31" i="2"/>
  <c r="L30" i="2"/>
  <c r="M30" i="2"/>
  <c r="K30" i="2"/>
  <c r="J30" i="2"/>
  <c r="L29" i="2"/>
  <c r="K29" i="2"/>
  <c r="J29" i="2"/>
  <c r="M29" i="2"/>
  <c r="L28" i="2"/>
  <c r="K28" i="2"/>
  <c r="J28" i="2"/>
  <c r="M28" i="2"/>
  <c r="L27" i="2"/>
  <c r="M27" i="2"/>
  <c r="K27" i="2"/>
  <c r="J27" i="2"/>
  <c r="L26" i="2"/>
  <c r="K26" i="2"/>
  <c r="J26" i="2"/>
  <c r="M26" i="2"/>
  <c r="L25" i="2"/>
  <c r="K25" i="2"/>
  <c r="J25" i="2"/>
  <c r="M25" i="2"/>
  <c r="L24" i="2"/>
  <c r="M24" i="2"/>
  <c r="K24" i="2"/>
  <c r="J24" i="2"/>
  <c r="L23" i="2"/>
  <c r="K23" i="2"/>
  <c r="J23" i="2"/>
  <c r="M23" i="2"/>
  <c r="L22" i="2"/>
  <c r="K22" i="2"/>
  <c r="J22" i="2"/>
  <c r="M22" i="2"/>
  <c r="L21" i="2"/>
  <c r="M21" i="2"/>
  <c r="K21" i="2"/>
  <c r="J21" i="2"/>
  <c r="L20" i="2"/>
  <c r="K20" i="2"/>
  <c r="J20" i="2"/>
  <c r="M20" i="2"/>
  <c r="L19" i="2"/>
  <c r="K19" i="2"/>
  <c r="J19" i="2"/>
  <c r="M19" i="2"/>
  <c r="L18" i="2"/>
  <c r="M18" i="2"/>
  <c r="K18" i="2"/>
  <c r="J18" i="2"/>
  <c r="L17" i="2"/>
  <c r="K17" i="2"/>
  <c r="J17" i="2"/>
  <c r="M17" i="2"/>
  <c r="L16" i="2"/>
  <c r="K16" i="2"/>
  <c r="J16" i="2"/>
  <c r="M16" i="2"/>
  <c r="L15" i="2"/>
  <c r="M15" i="2"/>
  <c r="K15" i="2"/>
  <c r="J15" i="2"/>
  <c r="L14" i="2"/>
  <c r="K14" i="2"/>
  <c r="J14" i="2"/>
  <c r="M14" i="2"/>
  <c r="L13" i="2"/>
  <c r="K13" i="2"/>
  <c r="J13" i="2"/>
  <c r="M13" i="2"/>
  <c r="L12" i="2"/>
  <c r="M12" i="2"/>
  <c r="K12" i="2"/>
  <c r="J12" i="2"/>
  <c r="L11" i="2"/>
  <c r="K11" i="2"/>
  <c r="J11" i="2"/>
  <c r="M11" i="2"/>
  <c r="L10" i="2"/>
  <c r="K10" i="2"/>
  <c r="J10" i="2"/>
  <c r="M10" i="2"/>
  <c r="L9" i="2"/>
  <c r="M9" i="2"/>
  <c r="K9" i="2"/>
  <c r="J9" i="2"/>
  <c r="L8" i="2"/>
  <c r="K8" i="2"/>
  <c r="J8" i="2"/>
  <c r="M8" i="2"/>
  <c r="L7" i="2"/>
  <c r="K7" i="2"/>
  <c r="J7" i="2"/>
  <c r="M7" i="2"/>
  <c r="L6" i="2"/>
  <c r="M6" i="2"/>
  <c r="K6" i="2"/>
  <c r="J6" i="2"/>
  <c r="L5" i="2"/>
  <c r="K5" i="2"/>
  <c r="J5" i="2"/>
  <c r="M5" i="2"/>
  <c r="L4" i="2"/>
  <c r="K4" i="2"/>
  <c r="J4" i="2"/>
  <c r="M4" i="2"/>
  <c r="E8" i="1"/>
  <c r="G8" i="1" s="1"/>
  <c r="I8" i="1" s="1"/>
  <c r="E7" i="1"/>
  <c r="G7" i="1" s="1"/>
  <c r="I7" i="1" s="1"/>
  <c r="E6" i="1"/>
  <c r="G6" i="1" s="1"/>
  <c r="I6" i="1" s="1"/>
  <c r="E5" i="1"/>
  <c r="G5" i="1" s="1"/>
  <c r="I5" i="1" s="1"/>
  <c r="E4" i="1"/>
  <c r="G4" i="1" s="1"/>
  <c r="I4" i="1" s="1"/>
  <c r="C36" i="1" s="1"/>
  <c r="F32" i="1"/>
  <c r="F30" i="1"/>
  <c r="F28" i="1"/>
  <c r="J20" i="1"/>
  <c r="J21" i="1"/>
  <c r="J22" i="1"/>
  <c r="J23" i="1"/>
  <c r="J24" i="1"/>
  <c r="D28" i="1"/>
  <c r="I28" i="1"/>
  <c r="D29" i="1"/>
  <c r="I29" i="1"/>
  <c r="D30" i="1"/>
  <c r="I30" i="1"/>
  <c r="D31" i="1"/>
  <c r="I31" i="1"/>
  <c r="D32" i="1"/>
  <c r="I32" i="1"/>
  <c r="M154" i="2"/>
  <c r="M158" i="2"/>
  <c r="M153" i="2"/>
  <c r="M157" i="2"/>
  <c r="M161" i="2"/>
  <c r="M165" i="2"/>
  <c r="M173" i="2"/>
  <c r="M177" i="2"/>
  <c r="M189" i="2"/>
  <c r="M193" i="2"/>
  <c r="M205" i="2"/>
  <c r="M209" i="2"/>
  <c r="M213" i="2"/>
  <c r="M221" i="2"/>
  <c r="M225" i="2"/>
  <c r="M108" i="2" l="1"/>
  <c r="H36" i="1"/>
  <c r="J4" i="1"/>
  <c r="K4" i="1" s="1"/>
  <c r="H38" i="1"/>
  <c r="C38" i="1"/>
  <c r="J6" i="1"/>
  <c r="K6" i="1" s="1"/>
  <c r="C39" i="1"/>
  <c r="J7" i="1"/>
  <c r="K7" i="1" s="1"/>
  <c r="H39" i="1"/>
  <c r="C40" i="1"/>
  <c r="H40" i="1"/>
  <c r="J8" i="1"/>
  <c r="K8" i="1" s="1"/>
  <c r="H37" i="1"/>
  <c r="J5" i="1"/>
  <c r="K5" i="1" s="1"/>
  <c r="G13" i="1" s="1"/>
  <c r="C37" i="1"/>
  <c r="H12" i="1" l="1"/>
  <c r="I12" i="1"/>
  <c r="G12" i="1"/>
  <c r="D20" i="1"/>
  <c r="H16" i="1"/>
  <c r="G16" i="1"/>
  <c r="D24" i="1"/>
  <c r="I16" i="1"/>
  <c r="H15" i="1"/>
  <c r="D23" i="1"/>
  <c r="I15" i="1"/>
  <c r="G15" i="1"/>
  <c r="I13" i="1"/>
  <c r="H13" i="1"/>
  <c r="J13" i="1" s="1"/>
  <c r="H14" i="1"/>
  <c r="G14" i="1"/>
  <c r="D22" i="1"/>
  <c r="I14" i="1"/>
  <c r="D21" i="1"/>
  <c r="F21" i="1" s="1"/>
  <c r="J15" i="1" l="1"/>
  <c r="K15" i="1" s="1"/>
  <c r="J12" i="1"/>
  <c r="K12" i="1" s="1"/>
  <c r="F20" i="1"/>
  <c r="G20" i="1" s="1"/>
  <c r="J28" i="1" s="1"/>
  <c r="G21" i="1"/>
  <c r="J29" i="1" s="1"/>
  <c r="K29" i="1" s="1"/>
  <c r="J14" i="1"/>
  <c r="K14" i="1" s="1"/>
  <c r="K13" i="1"/>
  <c r="J16" i="1"/>
  <c r="F22" i="1"/>
  <c r="G22" i="1" s="1"/>
  <c r="J30" i="1" s="1"/>
  <c r="F24" i="1"/>
  <c r="G24" i="1"/>
  <c r="J32" i="1" s="1"/>
  <c r="K32" i="1" s="1"/>
  <c r="F23" i="1"/>
  <c r="G23" i="1" s="1"/>
  <c r="J31" i="1" s="1"/>
  <c r="K31" i="1" s="1"/>
  <c r="D37" i="1" l="1"/>
  <c r="E37" i="1" s="1"/>
  <c r="K37" i="1" s="1"/>
  <c r="K28" i="1"/>
  <c r="D36" i="1"/>
  <c r="K30" i="1"/>
  <c r="D38" i="1"/>
  <c r="D39" i="1"/>
  <c r="D40" i="1"/>
  <c r="K16" i="1"/>
  <c r="J37" i="1" l="1"/>
  <c r="J36" i="1"/>
  <c r="E36" i="1"/>
  <c r="K36" i="1" s="1"/>
  <c r="E40" i="1"/>
  <c r="K40" i="1" s="1"/>
  <c r="J40" i="1"/>
  <c r="E39" i="1"/>
  <c r="K39" i="1" s="1"/>
  <c r="J39" i="1"/>
  <c r="E38" i="1"/>
  <c r="K38" i="1" s="1"/>
  <c r="J38" i="1"/>
</calcChain>
</file>

<file path=xl/sharedStrings.xml><?xml version="1.0" encoding="utf-8"?>
<sst xmlns="http://schemas.openxmlformats.org/spreadsheetml/2006/main" count="600" uniqueCount="324">
  <si>
    <t>Ar.</t>
  </si>
  <si>
    <t>L.T.</t>
  </si>
  <si>
    <t>V.T.</t>
  </si>
  <si>
    <t>C.T.C.</t>
  </si>
  <si>
    <t>E.C.</t>
  </si>
  <si>
    <t>C.E.C.</t>
  </si>
  <si>
    <t>NºP.</t>
  </si>
  <si>
    <t>H/ha</t>
  </si>
  <si>
    <t>H/ano</t>
  </si>
  <si>
    <t>(ha)</t>
  </si>
  <si>
    <t>(m)</t>
  </si>
  <si>
    <t>(Km/h)</t>
  </si>
  <si>
    <t>(ha/h)</t>
  </si>
  <si>
    <t>(%)</t>
  </si>
  <si>
    <t>cult.</t>
  </si>
  <si>
    <t>total</t>
  </si>
  <si>
    <t>Pr.Maq.</t>
  </si>
  <si>
    <t>Pot.</t>
  </si>
  <si>
    <t>V. U.</t>
  </si>
  <si>
    <t>T.J.</t>
  </si>
  <si>
    <t>T.S.R.</t>
  </si>
  <si>
    <t>Depr.</t>
  </si>
  <si>
    <t>Juros</t>
  </si>
  <si>
    <t>Seg.</t>
  </si>
  <si>
    <t>E.F.(h)</t>
  </si>
  <si>
    <t>E.F.(ha)</t>
  </si>
  <si>
    <t>(ctos)</t>
  </si>
  <si>
    <t>(cv)</t>
  </si>
  <si>
    <t>(anos)</t>
  </si>
  <si>
    <t>C.C.</t>
  </si>
  <si>
    <t>Pr. C.</t>
  </si>
  <si>
    <t>C.tot.</t>
  </si>
  <si>
    <t>C.S.</t>
  </si>
  <si>
    <t>C.n/S.</t>
  </si>
  <si>
    <t>Comb.</t>
  </si>
  <si>
    <t>C.L.</t>
  </si>
  <si>
    <t>P. L.</t>
  </si>
  <si>
    <t>Lubr.</t>
  </si>
  <si>
    <t>l/cv.h</t>
  </si>
  <si>
    <t>(l)</t>
  </si>
  <si>
    <t>(l/cv.h)</t>
  </si>
  <si>
    <t>P. p.</t>
  </si>
  <si>
    <t>D.p</t>
  </si>
  <si>
    <t>Pn.</t>
  </si>
  <si>
    <t>Rep.</t>
  </si>
  <si>
    <t>M. O.</t>
  </si>
  <si>
    <t>Man.</t>
  </si>
  <si>
    <t>M.O./Man.</t>
  </si>
  <si>
    <t>E.V.(h)</t>
  </si>
  <si>
    <t>E.V.(ha)</t>
  </si>
  <si>
    <t>(h)</t>
  </si>
  <si>
    <t>(% M.O.)</t>
  </si>
  <si>
    <t>C/h(Eq.)</t>
  </si>
  <si>
    <t>C/ha(Eq)</t>
  </si>
  <si>
    <t>Tractor</t>
  </si>
  <si>
    <t>C/h(Tr)</t>
  </si>
  <si>
    <t>C/ha(tr)</t>
  </si>
  <si>
    <t>C/h(o.c.)</t>
  </si>
  <si>
    <t>C/ha(oc)</t>
  </si>
  <si>
    <t>Tr1</t>
  </si>
  <si>
    <t>Tr + Eq.</t>
  </si>
  <si>
    <t>(€)</t>
  </si>
  <si>
    <t>(€/h)</t>
  </si>
  <si>
    <t>€/ha</t>
  </si>
  <si>
    <t>(€/l)</t>
  </si>
  <si>
    <t>Área</t>
  </si>
  <si>
    <t>IHERA:</t>
  </si>
  <si>
    <t>Utilização anual (horas) vs custos estimados</t>
  </si>
  <si>
    <t>Equipamentos - Designação</t>
  </si>
  <si>
    <t>TxJ Ref (%)-</t>
  </si>
  <si>
    <t>TxJ Atr (%)-</t>
  </si>
  <si>
    <t>ID</t>
  </si>
  <si>
    <t>Modelo</t>
  </si>
  <si>
    <t>Nº Ref.</t>
  </si>
  <si>
    <t>Nº Atr.</t>
  </si>
  <si>
    <t>h/ano</t>
  </si>
  <si>
    <t>Repar.</t>
  </si>
  <si>
    <t>PrRef.</t>
  </si>
  <si>
    <t>PrAtr.</t>
  </si>
  <si>
    <t>Amort.</t>
  </si>
  <si>
    <t>CtRep.</t>
  </si>
  <si>
    <t>EF+EV</t>
  </si>
  <si>
    <t>(horas)</t>
  </si>
  <si>
    <t>Carregador Frontal</t>
  </si>
  <si>
    <t>1,2 m</t>
  </si>
  <si>
    <t>Distribuidor de estrume</t>
  </si>
  <si>
    <t>4 tPB</t>
  </si>
  <si>
    <t>6 tPB</t>
  </si>
  <si>
    <t>Distribuidor de Chorume</t>
  </si>
  <si>
    <t>3000 litros</t>
  </si>
  <si>
    <t>4000 litros</t>
  </si>
  <si>
    <t>Cultivador rotativo de facas (fresa)</t>
  </si>
  <si>
    <t>1,1 m</t>
  </si>
  <si>
    <t>1,3 m</t>
  </si>
  <si>
    <t>1,5 m</t>
  </si>
  <si>
    <t>1,7 m</t>
  </si>
  <si>
    <t>1,9 m</t>
  </si>
  <si>
    <t>2,2 m</t>
  </si>
  <si>
    <t>Cultivador rotativo de bicos, c/ 4 ferros subsoladores e rolo</t>
  </si>
  <si>
    <t>3 m</t>
  </si>
  <si>
    <t>Charrua p/ surriba, c/ 1 ferro de 24'', reversível, rebocada</t>
  </si>
  <si>
    <t>60 cm</t>
  </si>
  <si>
    <t>Charrua c/ 2-3 ferros de 16'', corpo fixo, rebocada</t>
  </si>
  <si>
    <t>80 cm-2F</t>
  </si>
  <si>
    <t>120 cm-3F</t>
  </si>
  <si>
    <t>Charrua c/ 2-3 ferros de 18'' (reforçada), corpo fixo, rebocada</t>
  </si>
  <si>
    <t>90 cm-2F</t>
  </si>
  <si>
    <t>135 cm-3F</t>
  </si>
  <si>
    <t>Charrua c/ 1 ferro, 10-18'', reversão mecânica, montada</t>
  </si>
  <si>
    <t>25 cm-1F10''</t>
  </si>
  <si>
    <t>30 cm-1F12''</t>
  </si>
  <si>
    <t>35 cm-1F14''</t>
  </si>
  <si>
    <t>40 cm-1F16''</t>
  </si>
  <si>
    <t>45 cm-1F18''</t>
  </si>
  <si>
    <t>Charrua c/ 2 ferros, 10-12'', reversão mecânica, montada</t>
  </si>
  <si>
    <t>50 cm-2F10''</t>
  </si>
  <si>
    <t>60 cm-2F12''</t>
  </si>
  <si>
    <t>Charrua c/ 2-5 ferros, 14-18'', reversão hidráulica montada</t>
  </si>
  <si>
    <t>70 cm-2F14''</t>
  </si>
  <si>
    <t>80 cm-2F16''</t>
  </si>
  <si>
    <t>90 cm-2F18''</t>
  </si>
  <si>
    <t>105 cm-3F14''</t>
  </si>
  <si>
    <t>120 cm-3F16''</t>
  </si>
  <si>
    <t>140 cm-4F14''</t>
  </si>
  <si>
    <t>160 cm-4F16''</t>
  </si>
  <si>
    <t>175 cm-5F14''</t>
  </si>
  <si>
    <t>200 cm-5F16''</t>
  </si>
  <si>
    <t>Charrua vinhateira de aivecas, sem escavadoras</t>
  </si>
  <si>
    <t>5 ferros</t>
  </si>
  <si>
    <t>7 ferros</t>
  </si>
  <si>
    <t>Charrua vinhateira de aivecas, com escavadoras</t>
  </si>
  <si>
    <t>Charrua com discos de 26''</t>
  </si>
  <si>
    <t>2 discos</t>
  </si>
  <si>
    <t>3 discos</t>
  </si>
  <si>
    <t>4 discos</t>
  </si>
  <si>
    <t>Charrua vinhateira de discos</t>
  </si>
  <si>
    <t>6 discos</t>
  </si>
  <si>
    <t>8discos</t>
  </si>
  <si>
    <t>Grade offset com discos de 20'', montada</t>
  </si>
  <si>
    <t>14 discos</t>
  </si>
  <si>
    <t>16 discos</t>
  </si>
  <si>
    <t>18 discos</t>
  </si>
  <si>
    <t>20 discos</t>
  </si>
  <si>
    <t>Grade offset com discos de 24'', lev. Hidráulico, rebocada</t>
  </si>
  <si>
    <t>22 discos</t>
  </si>
  <si>
    <t>24 discos</t>
  </si>
  <si>
    <t>28 discos</t>
  </si>
  <si>
    <t>32 discos</t>
  </si>
  <si>
    <t>36 discos</t>
  </si>
  <si>
    <t>44 discos</t>
  </si>
  <si>
    <t>48 discos</t>
  </si>
  <si>
    <t>Subsolador (sulcos a 50 cm)</t>
  </si>
  <si>
    <t>1 ferro</t>
  </si>
  <si>
    <t>2 ferros</t>
  </si>
  <si>
    <t>3 ferros</t>
  </si>
  <si>
    <t>9 ferros</t>
  </si>
  <si>
    <t>Chisel, sulcos a 35 cm</t>
  </si>
  <si>
    <t>5 braços</t>
  </si>
  <si>
    <t>7 braços</t>
  </si>
  <si>
    <t>9 braços</t>
  </si>
  <si>
    <t>11 braços</t>
  </si>
  <si>
    <t>Escarificador convencional, braços a 27 cm (articulados)</t>
  </si>
  <si>
    <t>13 braços</t>
  </si>
  <si>
    <t>15 braços</t>
  </si>
  <si>
    <t>17 braços</t>
  </si>
  <si>
    <t>19 braços</t>
  </si>
  <si>
    <t>Vibrocultor pesado, sulcos a 25 cm</t>
  </si>
  <si>
    <t>Vibrocultor ligeiro, sulcos a 10 cm</t>
  </si>
  <si>
    <t>18 braços</t>
  </si>
  <si>
    <t>22 braços</t>
  </si>
  <si>
    <t>27 braços</t>
  </si>
  <si>
    <t>36 braços</t>
  </si>
  <si>
    <t>45 braços</t>
  </si>
  <si>
    <t>54 braços</t>
  </si>
  <si>
    <t>63 braços</t>
  </si>
  <si>
    <t>Sachador, 2-6 linha a 75 cm</t>
  </si>
  <si>
    <t>1,50 m - 2 linhas</t>
  </si>
  <si>
    <t>2,25 m - 3 linhas</t>
  </si>
  <si>
    <t>3,00 m - 4 linhas</t>
  </si>
  <si>
    <t>3,75 m - 5 linhas</t>
  </si>
  <si>
    <t>4,50 m - 6 linhas</t>
  </si>
  <si>
    <t>Sachador - fertilizador, 2-6 linhas a 75 cm</t>
  </si>
  <si>
    <t>Derregador</t>
  </si>
  <si>
    <t>4 ferros</t>
  </si>
  <si>
    <t>Rolo destorroador - compressor</t>
  </si>
  <si>
    <t>1,8 m</t>
  </si>
  <si>
    <t>2,4 m</t>
  </si>
  <si>
    <t>Distribuidor de adubo, centrífugo, montado</t>
  </si>
  <si>
    <t>600 litros</t>
  </si>
  <si>
    <t>Distribuidor de adubo (600 litros), de sulcos, montado</t>
  </si>
  <si>
    <t>Distribuidor de adubo (600 litros), de linhas, montado</t>
  </si>
  <si>
    <t>4 linhas</t>
  </si>
  <si>
    <t>6 linhas</t>
  </si>
  <si>
    <t>Distribuidor de adubo, centrífugo, rebocado</t>
  </si>
  <si>
    <t>1000 litros</t>
  </si>
  <si>
    <t>2000 litros</t>
  </si>
  <si>
    <t>Semeador - fertilizador de linhas, para cereais de Outono</t>
  </si>
  <si>
    <t>4 m</t>
  </si>
  <si>
    <t>Semeador de rolos, para culturas pratenses</t>
  </si>
  <si>
    <t>Semeados - fertilizador de precisão (monogrão), pneumático</t>
  </si>
  <si>
    <t>2 linhas</t>
  </si>
  <si>
    <t>3 linhas</t>
  </si>
  <si>
    <t>5 linhas</t>
  </si>
  <si>
    <t>Polvilhador</t>
  </si>
  <si>
    <t>130 kg</t>
  </si>
  <si>
    <t>150 kg</t>
  </si>
  <si>
    <t>170 kg</t>
  </si>
  <si>
    <t>200 kg</t>
  </si>
  <si>
    <t>Pulverizador convencional, montado, barras 8-16 m</t>
  </si>
  <si>
    <t>400 litros - 8 m</t>
  </si>
  <si>
    <t>450 litros - 9 m</t>
  </si>
  <si>
    <t>530 litros - 10,5 m</t>
  </si>
  <si>
    <t>600 litros - 12 m</t>
  </si>
  <si>
    <t>800 litros - 16 m</t>
  </si>
  <si>
    <t>Pulverizador com ventilador, montado</t>
  </si>
  <si>
    <t>Pulverizador convencional, rebocado, barra 10,5-16 m</t>
  </si>
  <si>
    <t>1300 litros - 10,5 m</t>
  </si>
  <si>
    <t>1500 litros - 12 m</t>
  </si>
  <si>
    <t>1700 litros - 14 m</t>
  </si>
  <si>
    <t>2000 litros - 16</t>
  </si>
  <si>
    <t>Pulverizador com ventilador, rebocado</t>
  </si>
  <si>
    <t>1300 litros</t>
  </si>
  <si>
    <t>1500 litros</t>
  </si>
  <si>
    <t>1700 litros</t>
  </si>
  <si>
    <t>Colhedor de forragem, de martelos c/ corte simples</t>
  </si>
  <si>
    <t>1,4 m</t>
  </si>
  <si>
    <t>Colhedor de forragem, de martelos c/ corte duplo</t>
  </si>
  <si>
    <t>1,6 m</t>
  </si>
  <si>
    <t>Colhedor de forragem, de precisão com barra de corte</t>
  </si>
  <si>
    <t>2,1 m</t>
  </si>
  <si>
    <t>Colhedor de forragem, de precisão com pick-up</t>
  </si>
  <si>
    <t>Colhedor de forragem, de precisão com unidade para milho</t>
  </si>
  <si>
    <t>1 linha</t>
  </si>
  <si>
    <t>Colhedor de forragem, de precisão especial para milho</t>
  </si>
  <si>
    <t>Gadanheira de discos</t>
  </si>
  <si>
    <t>2 m</t>
  </si>
  <si>
    <t>Gadanheira convencional de facas, corte simples</t>
  </si>
  <si>
    <t>Gadanheira convencional de facas, corte duplo</t>
  </si>
  <si>
    <t>Gadanheira condicionadora, de discos e rolos, montada</t>
  </si>
  <si>
    <t>Gadanheira condicionadora, de discos e rolos, rebocada</t>
  </si>
  <si>
    <t>Virador - Juntador de fenos, com 4 discos</t>
  </si>
  <si>
    <t>Enfardadeira convencional (adicionar o custo do fio consumido)</t>
  </si>
  <si>
    <t>14 x 18''</t>
  </si>
  <si>
    <t>Enfardadeira rotativa (adicionar o custo do fio consumido)</t>
  </si>
  <si>
    <t>1,2 m (fardo)</t>
  </si>
  <si>
    <t>1,5 m (fardo)</t>
  </si>
  <si>
    <t>Reboque para colheita de forragem</t>
  </si>
  <si>
    <t>3,5 tPB</t>
  </si>
  <si>
    <t>4,5 tPB</t>
  </si>
  <si>
    <t>5,3 tPB</t>
  </si>
  <si>
    <t>7 tPB</t>
  </si>
  <si>
    <t>8 tPB</t>
  </si>
  <si>
    <t>9 tPB</t>
  </si>
  <si>
    <t>10,5 tPB</t>
  </si>
  <si>
    <t>12 tPB</t>
  </si>
  <si>
    <t>Reboque basculante, caixa metálica</t>
  </si>
  <si>
    <t>Carregador de fardos (rampa elevadora), montado</t>
  </si>
  <si>
    <t>Arrancador de batata</t>
  </si>
  <si>
    <t>Pá niveladora traseira</t>
  </si>
  <si>
    <t>Caixa niveladora</t>
  </si>
  <si>
    <t>3,5 m</t>
  </si>
  <si>
    <t>Perfuradora, montada</t>
  </si>
  <si>
    <t>12''</t>
  </si>
  <si>
    <t>Despontadora de sarmentos</t>
  </si>
  <si>
    <t>2 barras</t>
  </si>
  <si>
    <t>Triturador de vides</t>
  </si>
  <si>
    <t>Máquina de vindimar rebocada</t>
  </si>
  <si>
    <t>1400 litros</t>
  </si>
  <si>
    <t>Moto - sachador (Diesel)</t>
  </si>
  <si>
    <t>8 cv</t>
  </si>
  <si>
    <t>Motocultivador com fresa</t>
  </si>
  <si>
    <t>12 cv</t>
  </si>
  <si>
    <t>14 cv</t>
  </si>
  <si>
    <t>18 cv</t>
  </si>
  <si>
    <t>Motogadanheira</t>
  </si>
  <si>
    <t>11 cv</t>
  </si>
  <si>
    <t>Motoceifeira atadeira (Diesel)</t>
  </si>
  <si>
    <t>Motocultivador com pulverizador de 180 litros</t>
  </si>
  <si>
    <t>Colhedor de forragem automotriz, com barra de corte</t>
  </si>
  <si>
    <t>160 cv - 3,2 m</t>
  </si>
  <si>
    <t>180 cv - 3,6 m</t>
  </si>
  <si>
    <t>210 cv - 4,2 m</t>
  </si>
  <si>
    <t>240 cv - 4,8 m</t>
  </si>
  <si>
    <t>Colhedor de forragem automotriz, para milho, com 3-4 linhas</t>
  </si>
  <si>
    <t>160 cv - 3 linhas</t>
  </si>
  <si>
    <t>180 cv - 3 linhas</t>
  </si>
  <si>
    <t>210 cv - 4 linhas</t>
  </si>
  <si>
    <t>240 cv - 4 linhas</t>
  </si>
  <si>
    <t>Gadanheira condicionadora automotriz, de facas e rolos</t>
  </si>
  <si>
    <t>30 cv - 2,1 m</t>
  </si>
  <si>
    <t>45 cv - 3,2 m</t>
  </si>
  <si>
    <t>Ceifeira debulhadora automotriz, de rodas para trigo</t>
  </si>
  <si>
    <t>80 cv - 3,2 m</t>
  </si>
  <si>
    <t>90 cv - 3,6 m</t>
  </si>
  <si>
    <t>105 cv - 4,2 m</t>
  </si>
  <si>
    <t>120 cv - 4,8 m</t>
  </si>
  <si>
    <t>135 cv - 5,4 m</t>
  </si>
  <si>
    <t>150 cv - 6,0 m</t>
  </si>
  <si>
    <t>Ceifeira debulhadora automotriz, de lagartas para arroz</t>
  </si>
  <si>
    <t>80 cv - 2,7 m</t>
  </si>
  <si>
    <t>90 cv - 3,2 m</t>
  </si>
  <si>
    <t>105 cv - 3,6 m</t>
  </si>
  <si>
    <t>120 cv - 4,2 m</t>
  </si>
  <si>
    <t>135 cv - 4,8 m</t>
  </si>
  <si>
    <t>150 cv - 5,4 m</t>
  </si>
  <si>
    <t>Ceifeira debulhadora automotriz, de rodas para milho, 3-6 linhas</t>
  </si>
  <si>
    <t>80 cv - 3 linhas</t>
  </si>
  <si>
    <t>90 cv - 4 linhas</t>
  </si>
  <si>
    <t>105 cv - 4 linhas</t>
  </si>
  <si>
    <t>120 cv - 5 linhas</t>
  </si>
  <si>
    <t>135 cv - 5 linhas</t>
  </si>
  <si>
    <t>150 cv - 6 linhas</t>
  </si>
  <si>
    <t>Máquina de vindimar automotriz</t>
  </si>
  <si>
    <t>80 cv - 2000 litros</t>
  </si>
  <si>
    <t>105 cv - 2300 litros</t>
  </si>
  <si>
    <t>Colhedor automotriz de batata</t>
  </si>
  <si>
    <t>120 cv - 2t</t>
  </si>
  <si>
    <t>Atenção - Para as 3 primeiras colunas da tabela do IHERA utiliza-se VUtil=10 e para a 4ª 8 anos</t>
  </si>
  <si>
    <t>(€/ha)</t>
  </si>
  <si>
    <t>Exemplo de um distribuidor de adubo, centrífugo, montado de 600 L</t>
  </si>
  <si>
    <t>Custos (€/h) de equipamentos &gt;</t>
  </si>
  <si>
    <t>Dist. de adubo</t>
  </si>
  <si>
    <t>€</t>
  </si>
  <si>
    <t>h.ano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</si>
</sst>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MS Sans Serif"/>
    </font>
    <font>
      <sz val="9"/>
      <name val="MS Sans Serif"/>
      <family val="2"/>
    </font>
    <font>
      <b/>
      <sz val="9"/>
      <name val="MS Sans Serif"/>
      <family val="2"/>
    </font>
    <font>
      <b/>
      <sz val="9"/>
      <name val="MS Sans Serif"/>
    </font>
    <font>
      <sz val="9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8" fillId="0" borderId="0" xfId="0" applyNumberFormat="1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1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2" borderId="0" xfId="0" applyNumberFormat="1" applyFont="1" applyFill="1" applyAlignment="1" applyProtection="1">
      <alignment horizontal="center"/>
    </xf>
    <xf numFmtId="2" fontId="7" fillId="0" borderId="0" xfId="0" applyNumberFormat="1" applyFont="1" applyFill="1" applyAlignment="1">
      <alignment horizontal="center"/>
    </xf>
    <xf numFmtId="164" fontId="7" fillId="2" borderId="0" xfId="0" applyNumberFormat="1" applyFont="1" applyFill="1" applyAlignment="1" applyProtection="1">
      <alignment horizontal="center"/>
    </xf>
    <xf numFmtId="1" fontId="7" fillId="2" borderId="0" xfId="0" applyNumberFormat="1" applyFont="1" applyFill="1" applyAlignment="1" applyProtection="1">
      <alignment horizontal="center"/>
    </xf>
    <xf numFmtId="2" fontId="13" fillId="0" borderId="0" xfId="0" applyNumberFormat="1" applyFont="1" applyAlignment="1" applyProtection="1">
      <alignment horizontal="center"/>
    </xf>
    <xf numFmtId="2" fontId="13" fillId="0" borderId="0" xfId="0" applyNumberFormat="1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" fontId="7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9343380203931E-2"/>
          <c:y val="9.5384866171147539E-2"/>
          <c:w val="0.74799037770344834"/>
          <c:h val="0.74154041120150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Adubos!$D$35</c:f>
              <c:strCache>
                <c:ptCount val="1"/>
                <c:pt idx="0">
                  <c:v>(€)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8.4730082157269959E-2"/>
                  <c:y val="-0.2316153585989020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PT"/>
                </a:p>
              </c:txPr>
            </c:trendlineLbl>
          </c:trendline>
          <c:xVal>
            <c:numRef>
              <c:f>Adubos!$C$36:$C$40</c:f>
              <c:numCache>
                <c:formatCode>0</c:formatCode>
                <c:ptCount val="5"/>
                <c:pt idx="0">
                  <c:v>11.111111111111111</c:v>
                </c:pt>
                <c:pt idx="1">
                  <c:v>22.222222222222221</c:v>
                </c:pt>
                <c:pt idx="2">
                  <c:v>33.333333333333336</c:v>
                </c:pt>
                <c:pt idx="3">
                  <c:v>44.444444444444443</c:v>
                </c:pt>
                <c:pt idx="4">
                  <c:v>55.555555555555557</c:v>
                </c:pt>
              </c:numCache>
            </c:numRef>
          </c:xVal>
          <c:yVal>
            <c:numRef>
              <c:f>Adubos!$D$36:$D$40</c:f>
              <c:numCache>
                <c:formatCode>0.00</c:formatCode>
                <c:ptCount val="5"/>
                <c:pt idx="0">
                  <c:v>21.876799999999999</c:v>
                </c:pt>
                <c:pt idx="1">
                  <c:v>11.4224</c:v>
                </c:pt>
                <c:pt idx="2">
                  <c:v>7.9375999999999989</c:v>
                </c:pt>
                <c:pt idx="3">
                  <c:v>6.1951999999999998</c:v>
                </c:pt>
                <c:pt idx="4">
                  <c:v>5.1497599999999997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6-4382-AA3C-E10D4C0C8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340136"/>
        <c:axId val="1"/>
      </c:scatterChart>
      <c:valAx>
        <c:axId val="337340136"/>
        <c:scaling>
          <c:orientation val="minMax"/>
          <c:min val="1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33734013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805283947344"/>
          <c:y val="8.7976823032916485E-2"/>
          <c:w val="0.84235881648256616"/>
          <c:h val="0.75953323885084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Adubos!$A$44</c:f>
              <c:strCache>
                <c:ptCount val="1"/>
                <c:pt idx="0">
                  <c:v>€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3652611139074953E-2"/>
                  <c:y val="8.542463569623726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PT"/>
                </a:p>
              </c:txPr>
            </c:trendlineLbl>
          </c:trendline>
          <c:xVal>
            <c:numRef>
              <c:f>Adubos!$B$43:$E$43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</c:numCache>
            </c:numRef>
          </c:xVal>
          <c:yVal>
            <c:numRef>
              <c:f>Adubos!$B$44:$E$44</c:f>
              <c:numCache>
                <c:formatCode>0.00</c:formatCode>
                <c:ptCount val="4"/>
                <c:pt idx="0">
                  <c:v>26.14</c:v>
                </c:pt>
                <c:pt idx="1">
                  <c:v>17.75</c:v>
                </c:pt>
                <c:pt idx="2">
                  <c:v>13.55</c:v>
                </c:pt>
                <c:pt idx="3">
                  <c:v>11.04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60-4686-8709-8606AC18F056}"/>
            </c:ext>
          </c:extLst>
        </c:ser>
        <c:ser>
          <c:idx val="1"/>
          <c:order val="1"/>
          <c:tx>
            <c:strRef>
              <c:f>Adubos!#REF!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3554319372219337E-2"/>
                  <c:y val="-0.1277206017249922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PT"/>
                </a:p>
              </c:txPr>
            </c:trendlineLbl>
          </c:trendline>
          <c:xVal>
            <c:numRef>
              <c:f>Adubos!$B$43:$E$43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</c:numCache>
            </c:numRef>
          </c:xVal>
          <c:yVal>
            <c:numRef>
              <c:f>Adubos!#REF!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0-4686-8709-8606AC18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18544"/>
        <c:axId val="1"/>
      </c:scatterChart>
      <c:valAx>
        <c:axId val="338218544"/>
        <c:scaling>
          <c:orientation val="minMax"/>
          <c:min val="5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3382185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47</xdr:row>
      <xdr:rowOff>0</xdr:rowOff>
    </xdr:from>
    <xdr:to>
      <xdr:col>10</xdr:col>
      <xdr:colOff>754380</xdr:colOff>
      <xdr:row>65</xdr:row>
      <xdr:rowOff>160020</xdr:rowOff>
    </xdr:to>
    <xdr:graphicFrame macro="">
      <xdr:nvGraphicFramePr>
        <xdr:cNvPr id="106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</xdr:row>
      <xdr:rowOff>83820</xdr:rowOff>
    </xdr:from>
    <xdr:to>
      <xdr:col>10</xdr:col>
      <xdr:colOff>746760</xdr:colOff>
      <xdr:row>107</xdr:row>
      <xdr:rowOff>99060</xdr:rowOff>
    </xdr:to>
    <xdr:graphicFrame macro="">
      <xdr:nvGraphicFramePr>
        <xdr:cNvPr id="106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0.75421</cdr:x>
      <cdr:y>0.77494</cdr:y>
    </cdr:from>
    <cdr:to>
      <cdr:x>0.8418</cdr:x>
      <cdr:y>0.85155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2343" y="2794909"/>
          <a:ext cx="602915" cy="276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H/ano</a:t>
          </a:r>
        </a:p>
      </cdr:txBody>
    </cdr:sp>
  </cdr:relSizeAnchor>
  <cdr:relSizeAnchor xmlns:cdr="http://schemas.openxmlformats.org/drawingml/2006/chartDrawing">
    <cdr:from>
      <cdr:x>0.03218</cdr:x>
      <cdr:y>0.11642</cdr:y>
    </cdr:from>
    <cdr:to>
      <cdr:x>0.07217</cdr:x>
      <cdr:y>0.18128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455" y="292110"/>
          <a:ext cx="229004" cy="159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€/h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0.99781</cdr:x>
      <cdr:y>0.08753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941821" cy="31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Distribuidor de adubo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0.8933</cdr:x>
      <cdr:y>0.50697</cdr:y>
    </cdr:from>
    <cdr:to>
      <cdr:x>0.94635</cdr:x>
      <cdr:y>0.56955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1357" y="1315476"/>
          <a:ext cx="254232" cy="161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</a:t>
          </a:r>
        </a:p>
      </cdr:txBody>
    </cdr:sp>
  </cdr:relSizeAnchor>
  <cdr:relSizeAnchor xmlns:cdr="http://schemas.openxmlformats.org/drawingml/2006/chartDrawing">
    <cdr:from>
      <cdr:x>0.8933</cdr:x>
      <cdr:y>0.38181</cdr:y>
    </cdr:from>
    <cdr:to>
      <cdr:x>0.94146</cdr:x>
      <cdr:y>0.44391</cdr:y>
    </cdr:to>
    <cdr:sp macro="" textlink="">
      <cdr:nvSpPr>
        <cdr:cNvPr id="51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1357" y="989935"/>
          <a:ext cx="233144" cy="16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</a:t>
          </a:r>
        </a:p>
      </cdr:txBody>
    </cdr:sp>
  </cdr:relSizeAnchor>
  <cdr:relSizeAnchor xmlns:cdr="http://schemas.openxmlformats.org/drawingml/2006/chartDrawing">
    <cdr:from>
      <cdr:x>0.84714</cdr:x>
      <cdr:y>0.79019</cdr:y>
    </cdr:from>
    <cdr:to>
      <cdr:x>0.96252</cdr:x>
      <cdr:y>0.85374</cdr:y>
    </cdr:to>
    <cdr:sp macro="" textlink="">
      <cdr:nvSpPr>
        <cdr:cNvPr id="51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431" y="3003283"/>
          <a:ext cx="754473" cy="242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H/ano</a:t>
          </a:r>
        </a:p>
      </cdr:txBody>
    </cdr:sp>
  </cdr:relSizeAnchor>
  <cdr:relSizeAnchor xmlns:cdr="http://schemas.openxmlformats.org/drawingml/2006/chartDrawing">
    <cdr:from>
      <cdr:x>0.03753</cdr:x>
      <cdr:y>0.02047</cdr:y>
    </cdr:from>
    <cdr:to>
      <cdr:x>0.08616</cdr:x>
      <cdr:y>0.08234</cdr:y>
    </cdr:to>
    <cdr:sp macro="" textlink="">
      <cdr:nvSpPr>
        <cdr:cNvPr id="51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644" y="50800"/>
          <a:ext cx="224942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€/h</a:t>
          </a:r>
        </a:p>
      </cdr:txBody>
    </cdr:sp>
  </cdr:relSizeAnchor>
  <cdr:relSizeAnchor xmlns:cdr="http://schemas.openxmlformats.org/drawingml/2006/chartDrawing">
    <cdr:from>
      <cdr:x>0.4631</cdr:x>
      <cdr:y>0.02047</cdr:y>
    </cdr:from>
    <cdr:to>
      <cdr:x>0.56062</cdr:x>
      <cdr:y>0.0821</cdr:y>
    </cdr:to>
    <cdr:sp macro="" textlink="">
      <cdr:nvSpPr>
        <cdr:cNvPr id="51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5326" y="50800"/>
          <a:ext cx="470974" cy="15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IHERA</a:t>
          </a:r>
        </a:p>
      </cdr:txBody>
    </cdr:sp>
  </cdr:relSizeAnchor>
  <cdr:relSizeAnchor xmlns:cdr="http://schemas.openxmlformats.org/drawingml/2006/chartDrawing">
    <cdr:from>
      <cdr:x>0.18345</cdr:x>
      <cdr:y>0.31948</cdr:y>
    </cdr:from>
    <cdr:to>
      <cdr:x>0.33745</cdr:x>
      <cdr:y>0.38181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015" y="827476"/>
          <a:ext cx="742779" cy="1624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Localizador</a:t>
          </a:r>
        </a:p>
      </cdr:txBody>
    </cdr:sp>
  </cdr:relSizeAnchor>
  <cdr:relSizeAnchor xmlns:cdr="http://schemas.openxmlformats.org/drawingml/2006/chartDrawing">
    <cdr:from>
      <cdr:x>0.18614</cdr:x>
      <cdr:y>0.48083</cdr:y>
    </cdr:from>
    <cdr:to>
      <cdr:x>0.33745</cdr:x>
      <cdr:y>0.54366</cdr:y>
    </cdr:to>
    <cdr:sp macro="" textlink="">
      <cdr:nvSpPr>
        <cdr:cNvPr id="51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903" y="1247993"/>
          <a:ext cx="729891" cy="161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Distribuidor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>
      <pane ySplit="3" topLeftCell="A4" activePane="bottomLeft" state="frozen"/>
      <selection pane="bottomLeft" activeCell="S22" sqref="S22"/>
    </sheetView>
  </sheetViews>
  <sheetFormatPr defaultColWidth="9.109375" defaultRowHeight="11.4" x14ac:dyDescent="0.2"/>
  <cols>
    <col min="1" max="1" width="15.44140625" style="24" customWidth="1"/>
    <col min="2" max="2" width="7" style="24" customWidth="1"/>
    <col min="3" max="3" width="6.5546875" style="24" customWidth="1"/>
    <col min="4" max="4" width="7.6640625" style="24" customWidth="1"/>
    <col min="5" max="5" width="10" style="24" customWidth="1"/>
    <col min="6" max="6" width="7.6640625" style="24" customWidth="1"/>
    <col min="7" max="7" width="8.6640625" style="24" customWidth="1"/>
    <col min="8" max="8" width="8.109375" style="24" customWidth="1"/>
    <col min="9" max="9" width="9.44140625" style="24" customWidth="1"/>
    <col min="10" max="10" width="10.5546875" style="24" customWidth="1"/>
    <col min="11" max="11" width="11.44140625" style="24" customWidth="1"/>
    <col min="12" max="12" width="4.5546875" style="24" customWidth="1"/>
    <col min="13" max="13" width="5.44140625" style="24" customWidth="1"/>
    <col min="14" max="15" width="4.33203125" style="24" customWidth="1"/>
    <col min="16" max="16" width="4.6640625" style="24" customWidth="1"/>
    <col min="17" max="17" width="6.6640625" style="24" customWidth="1"/>
    <col min="18" max="18" width="9.6640625" style="24" customWidth="1"/>
    <col min="19" max="19" width="5.5546875" style="24" customWidth="1"/>
    <col min="20" max="20" width="6.44140625" style="24" customWidth="1"/>
    <col min="21" max="21" width="11.88671875" style="24" customWidth="1"/>
    <col min="22" max="22" width="7.88671875" style="24" customWidth="1"/>
    <col min="23" max="16384" width="9.109375" style="24"/>
  </cols>
  <sheetData>
    <row r="1" spans="1:11" ht="15" customHeight="1" x14ac:dyDescent="0.25">
      <c r="D1" s="23"/>
      <c r="E1" s="48" t="s">
        <v>320</v>
      </c>
      <c r="F1" s="49"/>
      <c r="G1" s="49"/>
      <c r="H1" s="50" t="s">
        <v>321</v>
      </c>
      <c r="I1" s="51"/>
      <c r="J1" s="23"/>
    </row>
    <row r="2" spans="1:11" ht="15" customHeight="1" x14ac:dyDescent="0.25">
      <c r="A2" s="23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6" t="s">
        <v>8</v>
      </c>
    </row>
    <row r="3" spans="1:11" ht="15" customHeight="1" x14ac:dyDescent="0.25">
      <c r="A3" s="23"/>
      <c r="B3" s="25" t="s">
        <v>9</v>
      </c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12</v>
      </c>
      <c r="H3" s="25"/>
      <c r="I3" s="25" t="s">
        <v>14</v>
      </c>
      <c r="J3" s="25" t="s">
        <v>14</v>
      </c>
      <c r="K3" s="26" t="s">
        <v>15</v>
      </c>
    </row>
    <row r="4" spans="1:11" ht="15" customHeight="1" x14ac:dyDescent="0.2">
      <c r="A4" s="23" t="str">
        <f>+$H$1</f>
        <v>Dist. de adubo</v>
      </c>
      <c r="B4" s="28">
        <v>10</v>
      </c>
      <c r="C4" s="38">
        <v>6</v>
      </c>
      <c r="D4" s="40">
        <v>3</v>
      </c>
      <c r="E4" s="29">
        <f t="shared" ref="E4:E7" si="0">(C4*D4)/10</f>
        <v>1.8</v>
      </c>
      <c r="F4" s="41">
        <v>50</v>
      </c>
      <c r="G4" s="29">
        <f t="shared" ref="G4:G7" si="1">(E4*F4)/100</f>
        <v>0.9</v>
      </c>
      <c r="H4" s="41">
        <v>1</v>
      </c>
      <c r="I4" s="29">
        <f t="shared" ref="I4:I7" si="2">1/G4*H4</f>
        <v>1.1111111111111112</v>
      </c>
      <c r="J4" s="28">
        <f t="shared" ref="J4:J7" si="3">+I4*B4</f>
        <v>11.111111111111111</v>
      </c>
      <c r="K4" s="28">
        <f t="shared" ref="K4:K8" si="4">+J4</f>
        <v>11.111111111111111</v>
      </c>
    </row>
    <row r="5" spans="1:11" ht="15" customHeight="1" x14ac:dyDescent="0.2">
      <c r="A5" s="27" t="str">
        <f>+A4</f>
        <v>Dist. de adubo</v>
      </c>
      <c r="B5" s="23">
        <v>20</v>
      </c>
      <c r="C5" s="29">
        <f>+C4</f>
        <v>6</v>
      </c>
      <c r="D5" s="30">
        <v>3</v>
      </c>
      <c r="E5" s="29">
        <f t="shared" si="0"/>
        <v>1.8</v>
      </c>
      <c r="F5" s="28">
        <f>+F4</f>
        <v>50</v>
      </c>
      <c r="G5" s="29">
        <f t="shared" si="1"/>
        <v>0.9</v>
      </c>
      <c r="H5" s="28">
        <f>+H4</f>
        <v>1</v>
      </c>
      <c r="I5" s="29">
        <f t="shared" si="2"/>
        <v>1.1111111111111112</v>
      </c>
      <c r="J5" s="28">
        <f t="shared" si="3"/>
        <v>22.222222222222221</v>
      </c>
      <c r="K5" s="28">
        <f t="shared" si="4"/>
        <v>22.222222222222221</v>
      </c>
    </row>
    <row r="6" spans="1:11" ht="15" customHeight="1" x14ac:dyDescent="0.2">
      <c r="A6" s="27" t="str">
        <f>+A4</f>
        <v>Dist. de adubo</v>
      </c>
      <c r="B6" s="23">
        <v>30</v>
      </c>
      <c r="C6" s="29">
        <f>+C4</f>
        <v>6</v>
      </c>
      <c r="D6" s="30">
        <v>3</v>
      </c>
      <c r="E6" s="29">
        <f t="shared" si="0"/>
        <v>1.8</v>
      </c>
      <c r="F6" s="28">
        <f>+F4</f>
        <v>50</v>
      </c>
      <c r="G6" s="29">
        <f t="shared" si="1"/>
        <v>0.9</v>
      </c>
      <c r="H6" s="28">
        <f>+H4</f>
        <v>1</v>
      </c>
      <c r="I6" s="29">
        <f t="shared" si="2"/>
        <v>1.1111111111111112</v>
      </c>
      <c r="J6" s="28">
        <f t="shared" si="3"/>
        <v>33.333333333333336</v>
      </c>
      <c r="K6" s="28">
        <f t="shared" si="4"/>
        <v>33.333333333333336</v>
      </c>
    </row>
    <row r="7" spans="1:11" ht="15" customHeight="1" x14ac:dyDescent="0.2">
      <c r="A7" s="27" t="str">
        <f>+A4</f>
        <v>Dist. de adubo</v>
      </c>
      <c r="B7" s="27">
        <v>40</v>
      </c>
      <c r="C7" s="29">
        <f>+C4</f>
        <v>6</v>
      </c>
      <c r="D7" s="30">
        <v>3</v>
      </c>
      <c r="E7" s="29">
        <f t="shared" si="0"/>
        <v>1.8</v>
      </c>
      <c r="F7" s="28">
        <f>+F4</f>
        <v>50</v>
      </c>
      <c r="G7" s="29">
        <f t="shared" si="1"/>
        <v>0.9</v>
      </c>
      <c r="H7" s="28">
        <f>+H4</f>
        <v>1</v>
      </c>
      <c r="I7" s="29">
        <f t="shared" si="2"/>
        <v>1.1111111111111112</v>
      </c>
      <c r="J7" s="28">
        <f t="shared" si="3"/>
        <v>44.444444444444443</v>
      </c>
      <c r="K7" s="28">
        <f t="shared" si="4"/>
        <v>44.444444444444443</v>
      </c>
    </row>
    <row r="8" spans="1:11" ht="15" customHeight="1" x14ac:dyDescent="0.2">
      <c r="A8" s="27" t="str">
        <f>+A4</f>
        <v>Dist. de adubo</v>
      </c>
      <c r="B8" s="27">
        <v>50</v>
      </c>
      <c r="C8" s="29">
        <f>+C4</f>
        <v>6</v>
      </c>
      <c r="D8" s="30">
        <v>3</v>
      </c>
      <c r="E8" s="29">
        <f>(C8*D8)/10</f>
        <v>1.8</v>
      </c>
      <c r="F8" s="28">
        <f>+F4</f>
        <v>50</v>
      </c>
      <c r="G8" s="29">
        <f>(E8*F8)/100</f>
        <v>0.9</v>
      </c>
      <c r="H8" s="28">
        <f>+H4</f>
        <v>1</v>
      </c>
      <c r="I8" s="29">
        <f>1/G8*H8</f>
        <v>1.1111111111111112</v>
      </c>
      <c r="J8" s="28">
        <f>+I8*B8</f>
        <v>55.555555555555557</v>
      </c>
      <c r="K8" s="28">
        <f t="shared" si="4"/>
        <v>55.555555555555557</v>
      </c>
    </row>
    <row r="9" spans="1:11" ht="5.0999999999999996" customHeight="1" x14ac:dyDescent="0.2">
      <c r="A9" s="27"/>
      <c r="B9" s="27"/>
      <c r="C9" s="29"/>
      <c r="D9" s="30"/>
      <c r="E9" s="29"/>
      <c r="F9" s="28"/>
      <c r="G9" s="29"/>
      <c r="H9" s="28"/>
      <c r="I9" s="29"/>
      <c r="J9" s="28"/>
      <c r="K9" s="28"/>
    </row>
    <row r="10" spans="1:11" ht="15" customHeight="1" x14ac:dyDescent="0.25">
      <c r="B10" s="25" t="s">
        <v>16</v>
      </c>
      <c r="C10" s="25" t="s">
        <v>17</v>
      </c>
      <c r="D10" s="25" t="s">
        <v>18</v>
      </c>
      <c r="E10" s="25" t="s">
        <v>19</v>
      </c>
      <c r="F10" s="25" t="s">
        <v>20</v>
      </c>
      <c r="G10" s="25" t="s">
        <v>21</v>
      </c>
      <c r="H10" s="25" t="s">
        <v>22</v>
      </c>
      <c r="I10" s="25" t="s">
        <v>23</v>
      </c>
      <c r="J10" s="25" t="s">
        <v>24</v>
      </c>
      <c r="K10" s="25" t="s">
        <v>25</v>
      </c>
    </row>
    <row r="11" spans="1:11" ht="15" customHeight="1" x14ac:dyDescent="0.25">
      <c r="B11" s="25" t="s">
        <v>61</v>
      </c>
      <c r="C11" s="25" t="s">
        <v>27</v>
      </c>
      <c r="D11" s="25" t="s">
        <v>28</v>
      </c>
      <c r="E11" s="25" t="s">
        <v>13</v>
      </c>
      <c r="F11" s="25" t="s">
        <v>13</v>
      </c>
      <c r="G11" s="25" t="s">
        <v>62</v>
      </c>
      <c r="H11" s="25" t="s">
        <v>62</v>
      </c>
      <c r="I11" s="25" t="s">
        <v>62</v>
      </c>
      <c r="J11" s="25" t="s">
        <v>62</v>
      </c>
      <c r="K11" s="25" t="s">
        <v>63</v>
      </c>
    </row>
    <row r="12" spans="1:11" ht="15" customHeight="1" x14ac:dyDescent="0.2">
      <c r="A12" s="27" t="str">
        <f>+A4</f>
        <v>Dist. de adubo</v>
      </c>
      <c r="B12" s="41">
        <f>+IHERA!I108</f>
        <v>1936</v>
      </c>
      <c r="C12" s="28">
        <v>0</v>
      </c>
      <c r="D12" s="41">
        <f>+IHERA!E108</f>
        <v>10</v>
      </c>
      <c r="E12" s="41">
        <v>4</v>
      </c>
      <c r="F12" s="28">
        <v>0</v>
      </c>
      <c r="G12" s="29">
        <f>(B12)/(K4*D12)</f>
        <v>17.423999999999999</v>
      </c>
      <c r="H12" s="29">
        <f>((B12)/(2*K4))*(E12/100)</f>
        <v>3.4848000000000003</v>
      </c>
      <c r="I12" s="28">
        <f>((B12*1.1*1000)/(2*K4)*(F12/100))</f>
        <v>0</v>
      </c>
      <c r="J12" s="29">
        <f t="shared" ref="J12:J16" si="5">G12+H12+I12</f>
        <v>20.908799999999999</v>
      </c>
      <c r="K12" s="29">
        <f>+J12*I4</f>
        <v>23.231999999999999</v>
      </c>
    </row>
    <row r="13" spans="1:11" ht="15" customHeight="1" x14ac:dyDescent="0.2">
      <c r="A13" s="27" t="str">
        <f>+A4</f>
        <v>Dist. de adubo</v>
      </c>
      <c r="B13" s="28">
        <f>+B12</f>
        <v>1936</v>
      </c>
      <c r="C13" s="28">
        <v>0</v>
      </c>
      <c r="D13" s="28">
        <f>+D12</f>
        <v>10</v>
      </c>
      <c r="E13" s="28">
        <f>+E12</f>
        <v>4</v>
      </c>
      <c r="F13" s="28">
        <v>0</v>
      </c>
      <c r="G13" s="29">
        <f>(B13)/(K5*D13)</f>
        <v>8.7119999999999997</v>
      </c>
      <c r="H13" s="29">
        <f>((B13)/(2*K5))*(E13/100)</f>
        <v>1.7424000000000002</v>
      </c>
      <c r="I13" s="28">
        <f>((B13*1.1*1000)/(2*K5)*(F13/100))</f>
        <v>0</v>
      </c>
      <c r="J13" s="29">
        <f t="shared" si="5"/>
        <v>10.4544</v>
      </c>
      <c r="K13" s="29">
        <f>+J13*I5</f>
        <v>11.616</v>
      </c>
    </row>
    <row r="14" spans="1:11" ht="15" customHeight="1" x14ac:dyDescent="0.2">
      <c r="A14" s="27" t="str">
        <f>+A4</f>
        <v>Dist. de adubo</v>
      </c>
      <c r="B14" s="28">
        <f>+B12</f>
        <v>1936</v>
      </c>
      <c r="C14" s="28">
        <v>0</v>
      </c>
      <c r="D14" s="28">
        <f>+D12</f>
        <v>10</v>
      </c>
      <c r="E14" s="28">
        <f>+E12</f>
        <v>4</v>
      </c>
      <c r="F14" s="28">
        <v>0</v>
      </c>
      <c r="G14" s="29">
        <f>(B14)/(K6*D14)</f>
        <v>5.8079999999999989</v>
      </c>
      <c r="H14" s="29">
        <f>((B14)/(2*K6))*(E14/100)</f>
        <v>1.1616</v>
      </c>
      <c r="I14" s="28">
        <f>((B14*1.1*1000)/(2*K6)*(F14/100))</f>
        <v>0</v>
      </c>
      <c r="J14" s="29">
        <f t="shared" si="5"/>
        <v>6.9695999999999989</v>
      </c>
      <c r="K14" s="29">
        <f>+J14*I6</f>
        <v>7.7439999999999989</v>
      </c>
    </row>
    <row r="15" spans="1:11" ht="15" customHeight="1" x14ac:dyDescent="0.2">
      <c r="A15" s="27" t="str">
        <f>+A4</f>
        <v>Dist. de adubo</v>
      </c>
      <c r="B15" s="28">
        <f>+B12</f>
        <v>1936</v>
      </c>
      <c r="C15" s="28">
        <v>0</v>
      </c>
      <c r="D15" s="28">
        <f>+D12</f>
        <v>10</v>
      </c>
      <c r="E15" s="28">
        <f>+E12</f>
        <v>4</v>
      </c>
      <c r="F15" s="28">
        <v>0</v>
      </c>
      <c r="G15" s="29">
        <f>(B15)/(K7*D15)</f>
        <v>4.3559999999999999</v>
      </c>
      <c r="H15" s="29">
        <f>((B15)/(2*K7))*(E15/100)</f>
        <v>0.87120000000000009</v>
      </c>
      <c r="I15" s="28">
        <f>((B15*1.1*1000)/(2*K7)*(F15/100))</f>
        <v>0</v>
      </c>
      <c r="J15" s="29">
        <f t="shared" si="5"/>
        <v>5.2271999999999998</v>
      </c>
      <c r="K15" s="29">
        <f>+J15*I7</f>
        <v>5.8079999999999998</v>
      </c>
    </row>
    <row r="16" spans="1:11" ht="15" customHeight="1" x14ac:dyDescent="0.2">
      <c r="A16" s="27" t="str">
        <f>+A4</f>
        <v>Dist. de adubo</v>
      </c>
      <c r="B16" s="28">
        <f>+B12</f>
        <v>1936</v>
      </c>
      <c r="C16" s="28">
        <v>0</v>
      </c>
      <c r="D16" s="28">
        <f>+D12</f>
        <v>10</v>
      </c>
      <c r="E16" s="28">
        <f>+E12</f>
        <v>4</v>
      </c>
      <c r="F16" s="28">
        <v>0</v>
      </c>
      <c r="G16" s="29">
        <f>(B16)/(K8*D16)</f>
        <v>3.4847999999999999</v>
      </c>
      <c r="H16" s="29">
        <f>((B16)/(2*K8))*(E16/100)</f>
        <v>0.69696000000000002</v>
      </c>
      <c r="I16" s="28">
        <f>((B16*1.1*1000)/(2*K8)*(F16/100))</f>
        <v>0</v>
      </c>
      <c r="J16" s="29">
        <f t="shared" si="5"/>
        <v>4.1817599999999997</v>
      </c>
      <c r="K16" s="29">
        <f>+J16*I8</f>
        <v>4.6463999999999999</v>
      </c>
    </row>
    <row r="17" spans="1:13" ht="5.0999999999999996" customHeight="1" x14ac:dyDescent="0.2">
      <c r="A17" s="27"/>
      <c r="B17" s="27"/>
      <c r="C17" s="29"/>
      <c r="D17" s="30"/>
      <c r="E17" s="29"/>
      <c r="F17" s="28"/>
      <c r="G17" s="29"/>
      <c r="H17" s="28"/>
      <c r="I17" s="29"/>
      <c r="J17" s="28"/>
      <c r="K17" s="28"/>
    </row>
    <row r="18" spans="1:13" ht="15" customHeight="1" x14ac:dyDescent="0.25">
      <c r="B18" s="25" t="s">
        <v>29</v>
      </c>
      <c r="C18" s="25" t="s">
        <v>30</v>
      </c>
      <c r="D18" s="25" t="s">
        <v>31</v>
      </c>
      <c r="E18" s="25" t="s">
        <v>32</v>
      </c>
      <c r="F18" s="25" t="s">
        <v>33</v>
      </c>
      <c r="G18" s="25" t="s">
        <v>34</v>
      </c>
      <c r="H18" s="25" t="s">
        <v>35</v>
      </c>
      <c r="I18" s="25" t="s">
        <v>36</v>
      </c>
      <c r="J18" s="25" t="s">
        <v>37</v>
      </c>
    </row>
    <row r="19" spans="1:13" ht="15" customHeight="1" x14ac:dyDescent="0.25">
      <c r="B19" s="25" t="s">
        <v>38</v>
      </c>
      <c r="C19" s="25" t="s">
        <v>64</v>
      </c>
      <c r="D19" s="25" t="s">
        <v>39</v>
      </c>
      <c r="E19" s="25" t="s">
        <v>39</v>
      </c>
      <c r="F19" s="25" t="s">
        <v>39</v>
      </c>
      <c r="G19" s="25" t="s">
        <v>62</v>
      </c>
      <c r="H19" s="25" t="s">
        <v>40</v>
      </c>
      <c r="I19" s="25" t="s">
        <v>64</v>
      </c>
      <c r="J19" s="25" t="s">
        <v>62</v>
      </c>
    </row>
    <row r="20" spans="1:13" ht="15" customHeight="1" x14ac:dyDescent="0.2">
      <c r="A20" s="27" t="str">
        <f>+A4</f>
        <v>Dist. de adubo</v>
      </c>
      <c r="B20" s="29">
        <v>0</v>
      </c>
      <c r="C20" s="30">
        <v>0</v>
      </c>
      <c r="D20" s="28">
        <f>+B20*C12*K4</f>
        <v>0</v>
      </c>
      <c r="E20" s="28">
        <v>0</v>
      </c>
      <c r="F20" s="28">
        <f t="shared" ref="F20:F24" si="6">+D20-E20</f>
        <v>0</v>
      </c>
      <c r="G20" s="28">
        <f>+(D20*(C20-30)+(F20*30))/K4</f>
        <v>0</v>
      </c>
      <c r="H20" s="28">
        <v>0</v>
      </c>
      <c r="I20" s="41">
        <v>200</v>
      </c>
      <c r="J20" s="28">
        <f>C12*H20*I20</f>
        <v>0</v>
      </c>
    </row>
    <row r="21" spans="1:13" ht="15" customHeight="1" x14ac:dyDescent="0.2">
      <c r="A21" s="27" t="str">
        <f>+A4</f>
        <v>Dist. de adubo</v>
      </c>
      <c r="B21" s="29">
        <v>0</v>
      </c>
      <c r="C21" s="30">
        <v>0</v>
      </c>
      <c r="D21" s="28">
        <f>+B21*C13*K5</f>
        <v>0</v>
      </c>
      <c r="E21" s="28">
        <v>0</v>
      </c>
      <c r="F21" s="28">
        <f t="shared" si="6"/>
        <v>0</v>
      </c>
      <c r="G21" s="28">
        <f>+(D21*(C21-30)+(F21*30))/K5</f>
        <v>0</v>
      </c>
      <c r="H21" s="28">
        <v>0</v>
      </c>
      <c r="I21" s="28">
        <f>+I20</f>
        <v>200</v>
      </c>
      <c r="J21" s="28">
        <f>C13*H21*I21</f>
        <v>0</v>
      </c>
    </row>
    <row r="22" spans="1:13" ht="15" customHeight="1" x14ac:dyDescent="0.2">
      <c r="A22" s="27" t="str">
        <f>+A4</f>
        <v>Dist. de adubo</v>
      </c>
      <c r="B22" s="29">
        <v>0</v>
      </c>
      <c r="C22" s="30">
        <v>0</v>
      </c>
      <c r="D22" s="28">
        <f>+B22*C14*K6</f>
        <v>0</v>
      </c>
      <c r="E22" s="28">
        <v>0</v>
      </c>
      <c r="F22" s="28">
        <f t="shared" si="6"/>
        <v>0</v>
      </c>
      <c r="G22" s="28">
        <f>+(D22*(C22-30)+(F22*30))/K6</f>
        <v>0</v>
      </c>
      <c r="H22" s="28">
        <v>0</v>
      </c>
      <c r="I22" s="28">
        <f>+I20</f>
        <v>200</v>
      </c>
      <c r="J22" s="28">
        <f>C14*H22*I22</f>
        <v>0</v>
      </c>
    </row>
    <row r="23" spans="1:13" ht="15" customHeight="1" x14ac:dyDescent="0.2">
      <c r="A23" s="27" t="str">
        <f>+A4</f>
        <v>Dist. de adubo</v>
      </c>
      <c r="B23" s="29">
        <v>0</v>
      </c>
      <c r="C23" s="30">
        <v>0</v>
      </c>
      <c r="D23" s="28">
        <f>+B23*C15*K7</f>
        <v>0</v>
      </c>
      <c r="E23" s="28">
        <v>0</v>
      </c>
      <c r="F23" s="28">
        <f t="shared" si="6"/>
        <v>0</v>
      </c>
      <c r="G23" s="28">
        <f>+(D23*(C23-30)+(F23*30))/K7</f>
        <v>0</v>
      </c>
      <c r="H23" s="28">
        <v>0</v>
      </c>
      <c r="I23" s="28">
        <f>+I20</f>
        <v>200</v>
      </c>
      <c r="J23" s="28">
        <f>C15*H23*I23</f>
        <v>0</v>
      </c>
    </row>
    <row r="24" spans="1:13" ht="15" customHeight="1" x14ac:dyDescent="0.2">
      <c r="A24" s="27" t="str">
        <f>+A4</f>
        <v>Dist. de adubo</v>
      </c>
      <c r="B24" s="29">
        <v>0</v>
      </c>
      <c r="C24" s="30">
        <v>0</v>
      </c>
      <c r="D24" s="28">
        <f>+B24*C16*K8</f>
        <v>0</v>
      </c>
      <c r="E24" s="28">
        <v>0</v>
      </c>
      <c r="F24" s="28">
        <f t="shared" si="6"/>
        <v>0</v>
      </c>
      <c r="G24" s="28">
        <f>+(D24*(C24-30)+(F24*30))/K8</f>
        <v>0</v>
      </c>
      <c r="H24" s="28">
        <v>0</v>
      </c>
      <c r="I24" s="28">
        <f>+I20</f>
        <v>200</v>
      </c>
      <c r="J24" s="28">
        <f>C16*H24*I24</f>
        <v>0</v>
      </c>
    </row>
    <row r="25" spans="1:13" ht="5.0999999999999996" customHeight="1" x14ac:dyDescent="0.2">
      <c r="A25" s="27"/>
      <c r="B25" s="27"/>
      <c r="C25" s="29"/>
      <c r="D25" s="30"/>
      <c r="E25" s="29"/>
      <c r="F25" s="28"/>
      <c r="G25" s="29"/>
      <c r="H25" s="28"/>
      <c r="I25" s="29"/>
      <c r="J25" s="28"/>
      <c r="K25" s="28"/>
    </row>
    <row r="26" spans="1:13" ht="15" customHeight="1" x14ac:dyDescent="0.25">
      <c r="B26" s="25" t="s">
        <v>41</v>
      </c>
      <c r="C26" s="25" t="s">
        <v>42</v>
      </c>
      <c r="D26" s="25" t="s">
        <v>43</v>
      </c>
      <c r="E26" s="25" t="s">
        <v>44</v>
      </c>
      <c r="F26" s="25" t="s">
        <v>44</v>
      </c>
      <c r="G26" s="25" t="s">
        <v>45</v>
      </c>
      <c r="H26" s="25" t="s">
        <v>46</v>
      </c>
      <c r="I26" s="25" t="s">
        <v>47</v>
      </c>
      <c r="J26" s="25" t="s">
        <v>48</v>
      </c>
      <c r="K26" s="25" t="s">
        <v>49</v>
      </c>
      <c r="L26" s="31"/>
      <c r="M26" s="31"/>
    </row>
    <row r="27" spans="1:13" ht="15" customHeight="1" x14ac:dyDescent="0.25">
      <c r="B27" s="25" t="s">
        <v>26</v>
      </c>
      <c r="C27" s="25" t="s">
        <v>50</v>
      </c>
      <c r="D27" s="25" t="s">
        <v>62</v>
      </c>
      <c r="E27" s="25" t="s">
        <v>13</v>
      </c>
      <c r="F27" s="25" t="s">
        <v>62</v>
      </c>
      <c r="G27" s="25" t="s">
        <v>62</v>
      </c>
      <c r="H27" s="25" t="s">
        <v>51</v>
      </c>
      <c r="I27" s="25" t="s">
        <v>62</v>
      </c>
      <c r="J27" s="25" t="s">
        <v>62</v>
      </c>
      <c r="K27" s="25" t="s">
        <v>63</v>
      </c>
      <c r="L27" s="31"/>
      <c r="M27" s="31"/>
    </row>
    <row r="28" spans="1:13" ht="15" customHeight="1" x14ac:dyDescent="0.2">
      <c r="A28" s="27" t="str">
        <f>+A4</f>
        <v>Dist. de adubo</v>
      </c>
      <c r="B28" s="28">
        <v>0</v>
      </c>
      <c r="C28" s="28">
        <v>1E-4</v>
      </c>
      <c r="D28" s="28">
        <f t="shared" ref="D28:D32" si="7">B28*1000/C28</f>
        <v>0</v>
      </c>
      <c r="E28" s="38">
        <f>+IHERA!G108</f>
        <v>0.05</v>
      </c>
      <c r="F28" s="29">
        <f>B12*(E28/100)</f>
        <v>0.96799999999999997</v>
      </c>
      <c r="G28" s="28">
        <v>0</v>
      </c>
      <c r="H28" s="28">
        <v>0</v>
      </c>
      <c r="I28" s="28">
        <f t="shared" ref="I28:I32" si="8">G28+(G28*H28/100)</f>
        <v>0</v>
      </c>
      <c r="J28" s="29">
        <f>G20+J20+D28+F28+I28</f>
        <v>0.96799999999999997</v>
      </c>
      <c r="K28" s="29">
        <f>+J28*I4</f>
        <v>1.0755555555555556</v>
      </c>
      <c r="L28" s="31"/>
      <c r="M28" s="31"/>
    </row>
    <row r="29" spans="1:13" ht="15" customHeight="1" x14ac:dyDescent="0.2">
      <c r="A29" s="27" t="str">
        <f>+A4</f>
        <v>Dist. de adubo</v>
      </c>
      <c r="B29" s="28">
        <v>0</v>
      </c>
      <c r="C29" s="28">
        <v>1E-4</v>
      </c>
      <c r="D29" s="28">
        <f t="shared" si="7"/>
        <v>0</v>
      </c>
      <c r="E29" s="29">
        <f>+E28</f>
        <v>0.05</v>
      </c>
      <c r="F29" s="29">
        <f>B13*(E29/100)</f>
        <v>0.96799999999999997</v>
      </c>
      <c r="G29" s="28">
        <v>0</v>
      </c>
      <c r="H29" s="28">
        <v>0</v>
      </c>
      <c r="I29" s="28">
        <f t="shared" si="8"/>
        <v>0</v>
      </c>
      <c r="J29" s="29">
        <f>G21+J21+D29+F29+I29</f>
        <v>0.96799999999999997</v>
      </c>
      <c r="K29" s="29">
        <f>+J29*I5</f>
        <v>1.0755555555555556</v>
      </c>
      <c r="L29" s="31"/>
      <c r="M29" s="31"/>
    </row>
    <row r="30" spans="1:13" ht="15" customHeight="1" x14ac:dyDescent="0.2">
      <c r="A30" s="27" t="str">
        <f>+A4</f>
        <v>Dist. de adubo</v>
      </c>
      <c r="B30" s="28">
        <v>0</v>
      </c>
      <c r="C30" s="28">
        <v>1E-4</v>
      </c>
      <c r="D30" s="28">
        <f t="shared" si="7"/>
        <v>0</v>
      </c>
      <c r="E30" s="29">
        <f>+E28</f>
        <v>0.05</v>
      </c>
      <c r="F30" s="29">
        <f>B14*(E30/100)</f>
        <v>0.96799999999999997</v>
      </c>
      <c r="G30" s="28">
        <v>0</v>
      </c>
      <c r="H30" s="28">
        <v>0</v>
      </c>
      <c r="I30" s="28">
        <f t="shared" si="8"/>
        <v>0</v>
      </c>
      <c r="J30" s="29">
        <f>G22+J22+D30+F30+I30</f>
        <v>0.96799999999999997</v>
      </c>
      <c r="K30" s="29">
        <f>+J30*I6</f>
        <v>1.0755555555555556</v>
      </c>
      <c r="L30" s="31"/>
      <c r="M30" s="31"/>
    </row>
    <row r="31" spans="1:13" ht="15" customHeight="1" x14ac:dyDescent="0.2">
      <c r="A31" s="27" t="str">
        <f>+A4</f>
        <v>Dist. de adubo</v>
      </c>
      <c r="B31" s="28">
        <v>0</v>
      </c>
      <c r="C31" s="28">
        <v>1E-4</v>
      </c>
      <c r="D31" s="28">
        <f t="shared" si="7"/>
        <v>0</v>
      </c>
      <c r="E31" s="29">
        <f>+E28</f>
        <v>0.05</v>
      </c>
      <c r="F31" s="29">
        <f>B15*(E31/100)</f>
        <v>0.96799999999999997</v>
      </c>
      <c r="G31" s="28">
        <v>0</v>
      </c>
      <c r="H31" s="28">
        <v>0</v>
      </c>
      <c r="I31" s="28">
        <f t="shared" si="8"/>
        <v>0</v>
      </c>
      <c r="J31" s="29">
        <f>G23+J23+D31+F31+I31</f>
        <v>0.96799999999999997</v>
      </c>
      <c r="K31" s="29">
        <f>+J31*I7</f>
        <v>1.0755555555555556</v>
      </c>
      <c r="L31" s="31"/>
      <c r="M31" s="31"/>
    </row>
    <row r="32" spans="1:13" ht="15" customHeight="1" x14ac:dyDescent="0.2">
      <c r="A32" s="27" t="str">
        <f>+A4</f>
        <v>Dist. de adubo</v>
      </c>
      <c r="B32" s="28">
        <v>0</v>
      </c>
      <c r="C32" s="28">
        <v>1E-4</v>
      </c>
      <c r="D32" s="28">
        <f t="shared" si="7"/>
        <v>0</v>
      </c>
      <c r="E32" s="29">
        <f>+E28</f>
        <v>0.05</v>
      </c>
      <c r="F32" s="29">
        <f>B16*(E32/100)</f>
        <v>0.96799999999999997</v>
      </c>
      <c r="G32" s="28">
        <v>0</v>
      </c>
      <c r="H32" s="28">
        <v>0</v>
      </c>
      <c r="I32" s="28">
        <f t="shared" si="8"/>
        <v>0</v>
      </c>
      <c r="J32" s="29">
        <f>G24+J24+D32+F32+I32</f>
        <v>0.96799999999999997</v>
      </c>
      <c r="K32" s="29">
        <f>+J32*I8</f>
        <v>1.0755555555555556</v>
      </c>
      <c r="L32" s="31"/>
      <c r="M32" s="31"/>
    </row>
    <row r="33" spans="1:11" ht="5.0999999999999996" customHeight="1" x14ac:dyDescent="0.2">
      <c r="A33" s="27"/>
      <c r="B33" s="27"/>
      <c r="C33" s="29"/>
      <c r="D33" s="30"/>
      <c r="E33" s="29"/>
      <c r="F33" s="28"/>
      <c r="G33" s="29"/>
      <c r="H33" s="28"/>
      <c r="I33" s="29"/>
      <c r="J33" s="28"/>
      <c r="K33" s="28"/>
    </row>
    <row r="34" spans="1:11" ht="15" customHeight="1" x14ac:dyDescent="0.25">
      <c r="A34" s="32"/>
      <c r="B34" s="26" t="s">
        <v>65</v>
      </c>
      <c r="C34" s="26" t="s">
        <v>8</v>
      </c>
      <c r="D34" s="25" t="s">
        <v>52</v>
      </c>
      <c r="E34" s="25" t="s">
        <v>53</v>
      </c>
      <c r="F34" s="33" t="s">
        <v>54</v>
      </c>
      <c r="G34" s="26" t="s">
        <v>55</v>
      </c>
      <c r="H34" s="26" t="s">
        <v>56</v>
      </c>
      <c r="I34" s="34"/>
      <c r="J34" s="25" t="s">
        <v>57</v>
      </c>
      <c r="K34" s="25" t="s">
        <v>58</v>
      </c>
    </row>
    <row r="35" spans="1:11" ht="15" customHeight="1" x14ac:dyDescent="0.25">
      <c r="B35" s="25" t="s">
        <v>9</v>
      </c>
      <c r="C35" s="35"/>
      <c r="D35" s="25" t="s">
        <v>61</v>
      </c>
      <c r="E35" s="25" t="s">
        <v>61</v>
      </c>
      <c r="F35" s="34"/>
      <c r="G35" s="25" t="s">
        <v>61</v>
      </c>
      <c r="H35" s="25" t="s">
        <v>61</v>
      </c>
      <c r="I35" s="34"/>
      <c r="J35" s="25" t="s">
        <v>62</v>
      </c>
      <c r="K35" s="25" t="s">
        <v>318</v>
      </c>
    </row>
    <row r="36" spans="1:11" ht="15" customHeight="1" x14ac:dyDescent="0.25">
      <c r="A36" s="27" t="str">
        <f>+A4</f>
        <v>Dist. de adubo</v>
      </c>
      <c r="B36" s="28">
        <v>10</v>
      </c>
      <c r="C36" s="28">
        <f>+B36*I4</f>
        <v>11.111111111111111</v>
      </c>
      <c r="D36" s="42">
        <f>J12+J28</f>
        <v>21.876799999999999</v>
      </c>
      <c r="E36" s="36">
        <f>+D36*I4</f>
        <v>24.307555555555556</v>
      </c>
      <c r="F36" s="32" t="s">
        <v>59</v>
      </c>
      <c r="G36" s="36">
        <v>20</v>
      </c>
      <c r="H36" s="36">
        <f>+G36*I4</f>
        <v>22.222222222222221</v>
      </c>
      <c r="I36" s="27" t="s">
        <v>60</v>
      </c>
      <c r="J36" s="37">
        <f t="shared" ref="J36:K40" si="9">+G36+D36</f>
        <v>41.876800000000003</v>
      </c>
      <c r="K36" s="37">
        <f t="shared" si="9"/>
        <v>46.529777777777781</v>
      </c>
    </row>
    <row r="37" spans="1:11" ht="15" customHeight="1" x14ac:dyDescent="0.25">
      <c r="A37" s="27" t="str">
        <f>+A4</f>
        <v>Dist. de adubo</v>
      </c>
      <c r="B37" s="23">
        <v>20</v>
      </c>
      <c r="C37" s="28">
        <f>+B37*I5</f>
        <v>22.222222222222221</v>
      </c>
      <c r="D37" s="42">
        <f>J13+J29</f>
        <v>11.4224</v>
      </c>
      <c r="E37" s="36">
        <f>+D37*I5</f>
        <v>12.691555555555556</v>
      </c>
      <c r="F37" s="32" t="s">
        <v>59</v>
      </c>
      <c r="G37" s="36">
        <v>20</v>
      </c>
      <c r="H37" s="36">
        <f>+G37*I5</f>
        <v>22.222222222222221</v>
      </c>
      <c r="I37" s="27" t="s">
        <v>60</v>
      </c>
      <c r="J37" s="37">
        <f t="shared" si="9"/>
        <v>31.4224</v>
      </c>
      <c r="K37" s="37">
        <f t="shared" si="9"/>
        <v>34.913777777777781</v>
      </c>
    </row>
    <row r="38" spans="1:11" ht="15" customHeight="1" x14ac:dyDescent="0.25">
      <c r="A38" s="27" t="str">
        <f>+A4</f>
        <v>Dist. de adubo</v>
      </c>
      <c r="B38" s="23">
        <v>30</v>
      </c>
      <c r="C38" s="28">
        <f>+B38*I6</f>
        <v>33.333333333333336</v>
      </c>
      <c r="D38" s="42">
        <f>J14+J30</f>
        <v>7.9375999999999989</v>
      </c>
      <c r="E38" s="36">
        <f>+D38*I6</f>
        <v>8.8195555555555547</v>
      </c>
      <c r="F38" s="32" t="s">
        <v>59</v>
      </c>
      <c r="G38" s="36">
        <v>20</v>
      </c>
      <c r="H38" s="36">
        <f>+G38*I6</f>
        <v>22.222222222222221</v>
      </c>
      <c r="I38" s="27" t="s">
        <v>60</v>
      </c>
      <c r="J38" s="37">
        <f t="shared" si="9"/>
        <v>27.9376</v>
      </c>
      <c r="K38" s="37">
        <f t="shared" si="9"/>
        <v>31.041777777777774</v>
      </c>
    </row>
    <row r="39" spans="1:11" ht="15" customHeight="1" x14ac:dyDescent="0.25">
      <c r="A39" s="27" t="str">
        <f>+A4</f>
        <v>Dist. de adubo</v>
      </c>
      <c r="B39" s="27">
        <v>40</v>
      </c>
      <c r="C39" s="28">
        <f>+B39*I7</f>
        <v>44.444444444444443</v>
      </c>
      <c r="D39" s="42">
        <f>J15+J31</f>
        <v>6.1951999999999998</v>
      </c>
      <c r="E39" s="36">
        <f>+D39*I7</f>
        <v>6.8835555555555556</v>
      </c>
      <c r="F39" s="32" t="s">
        <v>59</v>
      </c>
      <c r="G39" s="36">
        <v>20</v>
      </c>
      <c r="H39" s="36">
        <f>+G39*I7</f>
        <v>22.222222222222221</v>
      </c>
      <c r="I39" s="27" t="s">
        <v>60</v>
      </c>
      <c r="J39" s="37">
        <f t="shared" si="9"/>
        <v>26.1952</v>
      </c>
      <c r="K39" s="37">
        <f t="shared" si="9"/>
        <v>29.105777777777778</v>
      </c>
    </row>
    <row r="40" spans="1:11" ht="15" customHeight="1" x14ac:dyDescent="0.25">
      <c r="A40" s="27" t="str">
        <f>+A4</f>
        <v>Dist. de adubo</v>
      </c>
      <c r="B40" s="27">
        <v>50</v>
      </c>
      <c r="C40" s="28">
        <f>+B40*I8</f>
        <v>55.555555555555557</v>
      </c>
      <c r="D40" s="43">
        <f>J16+J32</f>
        <v>5.1497599999999997</v>
      </c>
      <c r="E40" s="36">
        <f>+D40*I8</f>
        <v>5.7219555555555557</v>
      </c>
      <c r="F40" s="32" t="s">
        <v>59</v>
      </c>
      <c r="G40" s="36">
        <v>20</v>
      </c>
      <c r="H40" s="36">
        <f>+G40*I8</f>
        <v>22.222222222222221</v>
      </c>
      <c r="I40" s="27" t="s">
        <v>60</v>
      </c>
      <c r="J40" s="37">
        <f t="shared" si="9"/>
        <v>25.149760000000001</v>
      </c>
      <c r="K40" s="37">
        <f t="shared" si="9"/>
        <v>27.944177777777778</v>
      </c>
    </row>
    <row r="41" spans="1:11" ht="5.0999999999999996" customHeight="1" x14ac:dyDescent="0.2">
      <c r="A41" s="27"/>
      <c r="B41" s="27"/>
      <c r="C41" s="29"/>
      <c r="D41" s="30"/>
      <c r="E41" s="29"/>
      <c r="F41" s="28"/>
      <c r="G41" s="29"/>
      <c r="H41" s="28"/>
      <c r="I41" s="29"/>
      <c r="J41" s="28"/>
      <c r="K41" s="28"/>
    </row>
    <row r="42" spans="1:11" ht="15" customHeight="1" x14ac:dyDescent="0.25">
      <c r="A42" s="26" t="s">
        <v>66</v>
      </c>
      <c r="B42" s="44" t="s">
        <v>67</v>
      </c>
      <c r="C42" s="45"/>
      <c r="D42" s="45"/>
      <c r="E42" s="45"/>
      <c r="F42" s="46"/>
      <c r="G42" s="46"/>
      <c r="H42" s="46"/>
      <c r="I42" s="46"/>
    </row>
    <row r="43" spans="1:11" ht="15" customHeight="1" x14ac:dyDescent="0.25">
      <c r="A43" s="26" t="s">
        <v>323</v>
      </c>
      <c r="B43" s="26">
        <v>10</v>
      </c>
      <c r="C43" s="26">
        <v>15</v>
      </c>
      <c r="D43" s="26">
        <v>20</v>
      </c>
      <c r="E43" s="26">
        <v>25</v>
      </c>
      <c r="F43" s="26">
        <v>30</v>
      </c>
      <c r="G43" s="26">
        <v>35</v>
      </c>
      <c r="H43" s="26">
        <v>40</v>
      </c>
      <c r="I43" s="26">
        <v>50</v>
      </c>
      <c r="J43" s="26"/>
    </row>
    <row r="44" spans="1:11" ht="15" customHeight="1" x14ac:dyDescent="0.25">
      <c r="A44" s="26" t="s">
        <v>322</v>
      </c>
      <c r="B44" s="39">
        <v>26.14</v>
      </c>
      <c r="C44" s="36">
        <v>17.75</v>
      </c>
      <c r="D44" s="39">
        <v>13.55</v>
      </c>
      <c r="E44" s="36">
        <v>11.04</v>
      </c>
      <c r="F44" s="36">
        <v>9.36</v>
      </c>
      <c r="G44" s="36">
        <v>8.16</v>
      </c>
      <c r="H44" s="36">
        <v>7.26</v>
      </c>
      <c r="I44" s="36">
        <v>6</v>
      </c>
      <c r="J44" s="26"/>
    </row>
    <row r="45" spans="1:11" ht="5.0999999999999996" customHeight="1" x14ac:dyDescent="0.2">
      <c r="A45" s="27"/>
      <c r="B45" s="27"/>
      <c r="C45" s="29"/>
      <c r="D45" s="30"/>
      <c r="E45" s="29"/>
      <c r="F45" s="28"/>
      <c r="G45" s="29"/>
      <c r="H45" s="28"/>
      <c r="I45" s="29"/>
      <c r="J45" s="28"/>
      <c r="K45" s="28"/>
    </row>
    <row r="46" spans="1:11" ht="15" customHeight="1" x14ac:dyDescent="0.2">
      <c r="A46" s="47" t="s">
        <v>319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11" ht="5.0999999999999996" customHeight="1" x14ac:dyDescent="0.2">
      <c r="A47" s="27"/>
      <c r="B47" s="27"/>
      <c r="C47" s="29"/>
      <c r="D47" s="30"/>
      <c r="E47" s="29"/>
      <c r="F47" s="28"/>
      <c r="G47" s="29"/>
      <c r="H47" s="28"/>
      <c r="I47" s="29"/>
      <c r="J47" s="28"/>
      <c r="K47" s="28"/>
    </row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spans="1:11" ht="15" customHeight="1" x14ac:dyDescent="0.2"/>
    <row r="66" spans="1:11" ht="15" customHeight="1" x14ac:dyDescent="0.2"/>
    <row r="67" spans="1:11" ht="5.0999999999999996" customHeight="1" x14ac:dyDescent="0.2">
      <c r="A67" s="27"/>
      <c r="B67" s="27"/>
      <c r="C67" s="29"/>
      <c r="D67" s="30"/>
      <c r="E67" s="29"/>
      <c r="F67" s="28"/>
      <c r="G67" s="29"/>
      <c r="H67" s="28"/>
      <c r="I67" s="29"/>
      <c r="J67" s="28"/>
      <c r="K67" s="28"/>
    </row>
    <row r="68" spans="1:11" ht="15" customHeight="1" x14ac:dyDescent="0.2">
      <c r="A68" s="47"/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</sheetData>
  <mergeCells count="5">
    <mergeCell ref="B42:I42"/>
    <mergeCell ref="A46:K46"/>
    <mergeCell ref="A68:K68"/>
    <mergeCell ref="E1:G1"/>
    <mergeCell ref="H1:I1"/>
  </mergeCells>
  <phoneticPr fontId="0" type="noConversion"/>
  <printOptions horizontalCentered="1" verticalCentered="1" gridLines="1" gridLinesSet="0"/>
  <pageMargins left="7.874015748031496E-2" right="7.874015748031496E-2" top="7.874015748031496E-2" bottom="7.874015748031496E-2" header="0.35433070866141736" footer="0.51181102362204722"/>
  <pageSetup paperSize="9" orientation="portrait" horizontalDpi="120" verticalDpi="72" r:id="rId1"/>
  <headerFooter alignWithMargins="0"/>
  <rowBreaks count="2" manualBreakCount="2">
    <brk id="33" max="16383" man="1"/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workbookViewId="0">
      <pane ySplit="3" topLeftCell="A95" activePane="bottomLeft" state="frozen"/>
      <selection pane="bottomLeft" activeCell="F109" sqref="F109"/>
    </sheetView>
  </sheetViews>
  <sheetFormatPr defaultRowHeight="12.6" x14ac:dyDescent="0.25"/>
  <cols>
    <col min="1" max="1" width="5" customWidth="1"/>
    <col min="2" max="2" width="51.109375" customWidth="1"/>
    <col min="3" max="3" width="15.88671875" customWidth="1"/>
    <col min="4" max="13" width="8.33203125" customWidth="1"/>
  </cols>
  <sheetData>
    <row r="1" spans="1:13" x14ac:dyDescent="0.25">
      <c r="A1" s="1"/>
      <c r="B1" s="52" t="s">
        <v>68</v>
      </c>
      <c r="C1" s="1"/>
      <c r="D1" s="1"/>
      <c r="E1" s="1"/>
      <c r="F1" s="1"/>
      <c r="G1" s="2"/>
      <c r="H1" s="3" t="s">
        <v>69</v>
      </c>
      <c r="I1" s="4">
        <v>5</v>
      </c>
      <c r="J1" s="5" t="s">
        <v>70</v>
      </c>
      <c r="K1" s="6">
        <v>3</v>
      </c>
      <c r="L1" s="5"/>
      <c r="M1" s="7"/>
    </row>
    <row r="2" spans="1:13" x14ac:dyDescent="0.25">
      <c r="A2" s="8" t="s">
        <v>71</v>
      </c>
      <c r="B2" s="53"/>
      <c r="C2" s="8" t="s">
        <v>72</v>
      </c>
      <c r="D2" s="9" t="s">
        <v>73</v>
      </c>
      <c r="E2" s="8" t="s">
        <v>74</v>
      </c>
      <c r="F2" s="8" t="s">
        <v>75</v>
      </c>
      <c r="G2" s="10" t="s">
        <v>76</v>
      </c>
      <c r="H2" s="9" t="s">
        <v>77</v>
      </c>
      <c r="I2" s="11" t="s">
        <v>78</v>
      </c>
      <c r="J2" s="12" t="s">
        <v>79</v>
      </c>
      <c r="K2" s="12" t="s">
        <v>22</v>
      </c>
      <c r="L2" s="12" t="s">
        <v>80</v>
      </c>
      <c r="M2" s="12" t="s">
        <v>81</v>
      </c>
    </row>
    <row r="3" spans="1:13" x14ac:dyDescent="0.25">
      <c r="A3" s="8"/>
      <c r="B3" s="53"/>
      <c r="C3" s="8"/>
      <c r="D3" s="9" t="s">
        <v>28</v>
      </c>
      <c r="E3" s="8" t="s">
        <v>28</v>
      </c>
      <c r="F3" s="8" t="s">
        <v>82</v>
      </c>
      <c r="G3" s="10" t="s">
        <v>13</v>
      </c>
      <c r="H3" s="13" t="s">
        <v>61</v>
      </c>
      <c r="I3" s="12" t="s">
        <v>61</v>
      </c>
      <c r="J3" s="12" t="s">
        <v>62</v>
      </c>
      <c r="K3" s="12" t="s">
        <v>62</v>
      </c>
      <c r="L3" s="12" t="s">
        <v>62</v>
      </c>
      <c r="M3" s="12" t="s">
        <v>62</v>
      </c>
    </row>
    <row r="4" spans="1:13" x14ac:dyDescent="0.25">
      <c r="A4" s="1">
        <v>4</v>
      </c>
      <c r="B4" s="14" t="s">
        <v>83</v>
      </c>
      <c r="C4" s="1" t="s">
        <v>84</v>
      </c>
      <c r="D4" s="15">
        <v>10</v>
      </c>
      <c r="E4" s="1">
        <v>10</v>
      </c>
      <c r="F4" s="1">
        <v>100</v>
      </c>
      <c r="G4" s="2">
        <v>0.03</v>
      </c>
      <c r="H4" s="15">
        <v>9040</v>
      </c>
      <c r="I4" s="1">
        <v>9040</v>
      </c>
      <c r="J4" s="16">
        <f>+I4/(E4*F4)</f>
        <v>9.0399999999999991</v>
      </c>
      <c r="K4" s="16">
        <f>+(I4/F4)*($K$1/100)</f>
        <v>2.7120000000000002</v>
      </c>
      <c r="L4" s="16">
        <f>+I4*G4/100</f>
        <v>2.7119999999999997</v>
      </c>
      <c r="M4" s="16">
        <f>+J4+K4+L4</f>
        <v>14.463999999999999</v>
      </c>
    </row>
    <row r="5" spans="1:13" x14ac:dyDescent="0.25">
      <c r="A5" s="1">
        <v>5</v>
      </c>
      <c r="B5" s="14" t="s">
        <v>85</v>
      </c>
      <c r="C5" s="1" t="s">
        <v>86</v>
      </c>
      <c r="D5" s="15">
        <v>10</v>
      </c>
      <c r="E5" s="1">
        <v>10</v>
      </c>
      <c r="F5" s="1">
        <v>100</v>
      </c>
      <c r="G5" s="2">
        <v>0.03</v>
      </c>
      <c r="H5" s="15">
        <v>6816</v>
      </c>
      <c r="I5" s="1">
        <v>6816</v>
      </c>
      <c r="J5" s="16">
        <f t="shared" ref="J5:J68" si="0">+I5/(E5*F5)</f>
        <v>6.8159999999999998</v>
      </c>
      <c r="K5" s="16">
        <f t="shared" ref="K5:K68" si="1">+(I5/F5)*($K$1/100)</f>
        <v>2.0448</v>
      </c>
      <c r="L5" s="16">
        <f>+I5*G5/100</f>
        <v>2.0448</v>
      </c>
      <c r="M5" s="16">
        <f>+J5+K5+L5</f>
        <v>10.9056</v>
      </c>
    </row>
    <row r="6" spans="1:13" x14ac:dyDescent="0.25">
      <c r="A6" s="1">
        <v>5</v>
      </c>
      <c r="B6" s="14" t="s">
        <v>85</v>
      </c>
      <c r="C6" s="1" t="s">
        <v>87</v>
      </c>
      <c r="D6" s="15">
        <v>10</v>
      </c>
      <c r="E6" s="1">
        <v>10</v>
      </c>
      <c r="F6" s="1">
        <v>100</v>
      </c>
      <c r="G6" s="2">
        <v>0.03</v>
      </c>
      <c r="H6" s="15">
        <v>9597</v>
      </c>
      <c r="I6" s="1">
        <v>9597</v>
      </c>
      <c r="J6" s="16">
        <f t="shared" si="0"/>
        <v>9.5969999999999995</v>
      </c>
      <c r="K6" s="16">
        <f t="shared" si="1"/>
        <v>2.8790999999999998</v>
      </c>
      <c r="L6" s="16">
        <f t="shared" ref="L6:L69" si="2">+I6*G6/100</f>
        <v>2.8790999999999998</v>
      </c>
      <c r="M6" s="16">
        <f t="shared" ref="M6:M69" si="3">+J6+K6+L6</f>
        <v>15.355199999999998</v>
      </c>
    </row>
    <row r="7" spans="1:13" x14ac:dyDescent="0.25">
      <c r="A7" s="1">
        <v>6</v>
      </c>
      <c r="B7" s="14" t="s">
        <v>88</v>
      </c>
      <c r="C7" s="1" t="s">
        <v>89</v>
      </c>
      <c r="D7" s="15">
        <v>10</v>
      </c>
      <c r="E7" s="1">
        <v>10</v>
      </c>
      <c r="F7" s="1">
        <v>100</v>
      </c>
      <c r="G7" s="2">
        <v>0.03</v>
      </c>
      <c r="H7" s="15">
        <v>4936</v>
      </c>
      <c r="I7" s="1">
        <v>4936</v>
      </c>
      <c r="J7" s="16">
        <f t="shared" si="0"/>
        <v>4.9359999999999999</v>
      </c>
      <c r="K7" s="16">
        <f t="shared" si="1"/>
        <v>1.4807999999999999</v>
      </c>
      <c r="L7" s="16">
        <f t="shared" si="2"/>
        <v>1.4807999999999999</v>
      </c>
      <c r="M7" s="16">
        <f t="shared" si="3"/>
        <v>7.8976000000000006</v>
      </c>
    </row>
    <row r="8" spans="1:13" x14ac:dyDescent="0.25">
      <c r="A8" s="1">
        <v>6</v>
      </c>
      <c r="B8" s="14" t="s">
        <v>88</v>
      </c>
      <c r="C8" s="1" t="s">
        <v>90</v>
      </c>
      <c r="D8" s="15">
        <v>10</v>
      </c>
      <c r="E8" s="1">
        <v>10</v>
      </c>
      <c r="F8" s="1">
        <v>100</v>
      </c>
      <c r="G8" s="2">
        <v>0.03</v>
      </c>
      <c r="H8" s="15">
        <v>5639</v>
      </c>
      <c r="I8" s="1">
        <v>5639</v>
      </c>
      <c r="J8" s="16">
        <f t="shared" si="0"/>
        <v>5.6390000000000002</v>
      </c>
      <c r="K8" s="16">
        <f t="shared" si="1"/>
        <v>1.6917</v>
      </c>
      <c r="L8" s="16">
        <f t="shared" si="2"/>
        <v>1.6917</v>
      </c>
      <c r="M8" s="16">
        <f t="shared" si="3"/>
        <v>9.0224000000000011</v>
      </c>
    </row>
    <row r="9" spans="1:13" x14ac:dyDescent="0.25">
      <c r="A9" s="1">
        <v>7</v>
      </c>
      <c r="B9" s="14" t="s">
        <v>91</v>
      </c>
      <c r="C9" s="1" t="s">
        <v>92</v>
      </c>
      <c r="D9" s="15">
        <v>10</v>
      </c>
      <c r="E9" s="1">
        <v>10</v>
      </c>
      <c r="F9" s="1">
        <v>100</v>
      </c>
      <c r="G9" s="2">
        <v>0.2</v>
      </c>
      <c r="H9" s="15">
        <v>1797</v>
      </c>
      <c r="I9" s="1">
        <v>1797</v>
      </c>
      <c r="J9" s="16">
        <f t="shared" si="0"/>
        <v>1.7969999999999999</v>
      </c>
      <c r="K9" s="16">
        <f t="shared" si="1"/>
        <v>0.53909999999999991</v>
      </c>
      <c r="L9" s="16">
        <f t="shared" si="2"/>
        <v>3.5940000000000003</v>
      </c>
      <c r="M9" s="16">
        <f t="shared" si="3"/>
        <v>5.9301000000000004</v>
      </c>
    </row>
    <row r="10" spans="1:13" x14ac:dyDescent="0.25">
      <c r="A10" s="1">
        <v>7</v>
      </c>
      <c r="B10" s="14" t="s">
        <v>91</v>
      </c>
      <c r="C10" s="1" t="s">
        <v>93</v>
      </c>
      <c r="D10" s="15">
        <v>10</v>
      </c>
      <c r="E10" s="1">
        <v>10</v>
      </c>
      <c r="F10" s="1">
        <v>100</v>
      </c>
      <c r="G10" s="2">
        <v>0.2</v>
      </c>
      <c r="H10" s="15">
        <v>2005</v>
      </c>
      <c r="I10" s="1">
        <v>2005</v>
      </c>
      <c r="J10" s="16">
        <f t="shared" si="0"/>
        <v>2.0049999999999999</v>
      </c>
      <c r="K10" s="16">
        <f t="shared" si="1"/>
        <v>0.60150000000000003</v>
      </c>
      <c r="L10" s="16">
        <f t="shared" si="2"/>
        <v>4.01</v>
      </c>
      <c r="M10" s="16">
        <f t="shared" si="3"/>
        <v>6.6165000000000003</v>
      </c>
    </row>
    <row r="11" spans="1:13" x14ac:dyDescent="0.25">
      <c r="A11" s="1">
        <v>7</v>
      </c>
      <c r="B11" s="14" t="s">
        <v>91</v>
      </c>
      <c r="C11" s="1" t="s">
        <v>94</v>
      </c>
      <c r="D11" s="15">
        <v>10</v>
      </c>
      <c r="E11" s="1">
        <v>10</v>
      </c>
      <c r="F11" s="1">
        <v>100</v>
      </c>
      <c r="G11" s="2">
        <v>0.2</v>
      </c>
      <c r="H11" s="15">
        <v>2218</v>
      </c>
      <c r="I11" s="1">
        <v>2218</v>
      </c>
      <c r="J11" s="16">
        <f t="shared" si="0"/>
        <v>2.218</v>
      </c>
      <c r="K11" s="16">
        <f t="shared" si="1"/>
        <v>0.66539999999999999</v>
      </c>
      <c r="L11" s="16">
        <f t="shared" si="2"/>
        <v>4.4359999999999999</v>
      </c>
      <c r="M11" s="16">
        <f t="shared" si="3"/>
        <v>7.3193999999999999</v>
      </c>
    </row>
    <row r="12" spans="1:13" x14ac:dyDescent="0.25">
      <c r="A12" s="1">
        <v>7</v>
      </c>
      <c r="B12" s="14" t="s">
        <v>91</v>
      </c>
      <c r="C12" s="1" t="s">
        <v>95</v>
      </c>
      <c r="D12" s="15">
        <v>10</v>
      </c>
      <c r="E12" s="1">
        <v>10</v>
      </c>
      <c r="F12" s="1">
        <v>100</v>
      </c>
      <c r="G12" s="2">
        <v>0.2</v>
      </c>
      <c r="H12" s="15">
        <v>2431</v>
      </c>
      <c r="I12" s="1">
        <v>2431</v>
      </c>
      <c r="J12" s="16">
        <f t="shared" si="0"/>
        <v>2.431</v>
      </c>
      <c r="K12" s="16">
        <f t="shared" si="1"/>
        <v>0.72929999999999995</v>
      </c>
      <c r="L12" s="16">
        <f t="shared" si="2"/>
        <v>4.8620000000000001</v>
      </c>
      <c r="M12" s="16">
        <f t="shared" si="3"/>
        <v>8.0222999999999995</v>
      </c>
    </row>
    <row r="13" spans="1:13" x14ac:dyDescent="0.25">
      <c r="A13" s="1">
        <v>7</v>
      </c>
      <c r="B13" s="14" t="s">
        <v>91</v>
      </c>
      <c r="C13" s="1" t="s">
        <v>96</v>
      </c>
      <c r="D13" s="15">
        <v>10</v>
      </c>
      <c r="E13" s="1">
        <v>10</v>
      </c>
      <c r="F13" s="1">
        <v>100</v>
      </c>
      <c r="G13" s="2">
        <v>0.2</v>
      </c>
      <c r="H13" s="15">
        <v>2643</v>
      </c>
      <c r="I13" s="1">
        <v>2643</v>
      </c>
      <c r="J13" s="16">
        <f t="shared" si="0"/>
        <v>2.6429999999999998</v>
      </c>
      <c r="K13" s="16">
        <f t="shared" si="1"/>
        <v>0.79289999999999994</v>
      </c>
      <c r="L13" s="16">
        <f t="shared" si="2"/>
        <v>5.2860000000000005</v>
      </c>
      <c r="M13" s="16">
        <f t="shared" si="3"/>
        <v>8.7218999999999998</v>
      </c>
    </row>
    <row r="14" spans="1:13" x14ac:dyDescent="0.25">
      <c r="A14" s="1">
        <v>7</v>
      </c>
      <c r="B14" s="14" t="s">
        <v>91</v>
      </c>
      <c r="C14" s="1" t="s">
        <v>97</v>
      </c>
      <c r="D14" s="15">
        <v>10</v>
      </c>
      <c r="E14" s="1">
        <v>10</v>
      </c>
      <c r="F14" s="1">
        <v>100</v>
      </c>
      <c r="G14" s="2">
        <v>0.2</v>
      </c>
      <c r="H14" s="15">
        <v>2960</v>
      </c>
      <c r="I14" s="1">
        <v>2960</v>
      </c>
      <c r="J14" s="16">
        <f t="shared" si="0"/>
        <v>2.96</v>
      </c>
      <c r="K14" s="16">
        <f t="shared" si="1"/>
        <v>0.88800000000000001</v>
      </c>
      <c r="L14" s="16">
        <f t="shared" si="2"/>
        <v>5.92</v>
      </c>
      <c r="M14" s="16">
        <f t="shared" si="3"/>
        <v>9.7680000000000007</v>
      </c>
    </row>
    <row r="15" spans="1:13" x14ac:dyDescent="0.25">
      <c r="A15" s="1">
        <v>8</v>
      </c>
      <c r="B15" s="14" t="s">
        <v>98</v>
      </c>
      <c r="C15" s="1" t="s">
        <v>99</v>
      </c>
      <c r="D15" s="15">
        <v>10</v>
      </c>
      <c r="E15" s="1">
        <v>10</v>
      </c>
      <c r="F15" s="1">
        <v>100</v>
      </c>
      <c r="G15" s="2">
        <v>0.03</v>
      </c>
      <c r="H15" s="15">
        <v>16658</v>
      </c>
      <c r="I15" s="1">
        <v>16658</v>
      </c>
      <c r="J15" s="16">
        <f t="shared" si="0"/>
        <v>16.658000000000001</v>
      </c>
      <c r="K15" s="16">
        <f t="shared" si="1"/>
        <v>4.9973999999999998</v>
      </c>
      <c r="L15" s="16">
        <f t="shared" si="2"/>
        <v>4.9973999999999998</v>
      </c>
      <c r="M15" s="16">
        <f t="shared" si="3"/>
        <v>26.652799999999999</v>
      </c>
    </row>
    <row r="16" spans="1:13" x14ac:dyDescent="0.25">
      <c r="A16" s="1">
        <v>9</v>
      </c>
      <c r="B16" s="14" t="s">
        <v>100</v>
      </c>
      <c r="C16" s="1" t="s">
        <v>101</v>
      </c>
      <c r="D16" s="15">
        <v>10</v>
      </c>
      <c r="E16" s="1">
        <v>10</v>
      </c>
      <c r="F16" s="1">
        <v>100</v>
      </c>
      <c r="G16" s="2">
        <v>0.04</v>
      </c>
      <c r="H16" s="15">
        <v>12815</v>
      </c>
      <c r="I16" s="1">
        <v>12815</v>
      </c>
      <c r="J16" s="16">
        <f t="shared" si="0"/>
        <v>12.815</v>
      </c>
      <c r="K16" s="16">
        <f t="shared" si="1"/>
        <v>3.8445</v>
      </c>
      <c r="L16" s="16">
        <f t="shared" si="2"/>
        <v>5.1260000000000003</v>
      </c>
      <c r="M16" s="16">
        <f t="shared" si="3"/>
        <v>21.785500000000003</v>
      </c>
    </row>
    <row r="17" spans="1:13" x14ac:dyDescent="0.25">
      <c r="A17" s="1">
        <v>10</v>
      </c>
      <c r="B17" s="14" t="s">
        <v>102</v>
      </c>
      <c r="C17" s="1" t="s">
        <v>103</v>
      </c>
      <c r="D17" s="15">
        <v>10</v>
      </c>
      <c r="E17" s="1">
        <v>10</v>
      </c>
      <c r="F17" s="1">
        <v>100</v>
      </c>
      <c r="G17" s="2">
        <v>0.04</v>
      </c>
      <c r="H17" s="15">
        <v>6091</v>
      </c>
      <c r="I17" s="1">
        <v>6091</v>
      </c>
      <c r="J17" s="16">
        <f t="shared" si="0"/>
        <v>6.0910000000000002</v>
      </c>
      <c r="K17" s="16">
        <f t="shared" si="1"/>
        <v>1.8272999999999999</v>
      </c>
      <c r="L17" s="16">
        <f t="shared" si="2"/>
        <v>2.4364000000000003</v>
      </c>
      <c r="M17" s="16">
        <f t="shared" si="3"/>
        <v>10.354700000000001</v>
      </c>
    </row>
    <row r="18" spans="1:13" x14ac:dyDescent="0.25">
      <c r="A18" s="1">
        <v>10</v>
      </c>
      <c r="B18" s="14" t="s">
        <v>102</v>
      </c>
      <c r="C18" s="1" t="s">
        <v>104</v>
      </c>
      <c r="D18" s="15">
        <v>10</v>
      </c>
      <c r="E18" s="1">
        <v>10</v>
      </c>
      <c r="F18" s="1">
        <v>100</v>
      </c>
      <c r="G18" s="2">
        <v>0.04</v>
      </c>
      <c r="H18" s="15">
        <v>7608</v>
      </c>
      <c r="I18" s="1">
        <v>7608</v>
      </c>
      <c r="J18" s="16">
        <f t="shared" si="0"/>
        <v>7.6079999999999997</v>
      </c>
      <c r="K18" s="16">
        <f t="shared" si="1"/>
        <v>2.2824</v>
      </c>
      <c r="L18" s="16">
        <f t="shared" si="2"/>
        <v>3.0432000000000001</v>
      </c>
      <c r="M18" s="16">
        <f t="shared" si="3"/>
        <v>12.9336</v>
      </c>
    </row>
    <row r="19" spans="1:13" x14ac:dyDescent="0.25">
      <c r="A19" s="1">
        <v>11</v>
      </c>
      <c r="B19" s="14" t="s">
        <v>105</v>
      </c>
      <c r="C19" s="1" t="s">
        <v>106</v>
      </c>
      <c r="D19" s="15">
        <v>10</v>
      </c>
      <c r="E19" s="1">
        <v>10</v>
      </c>
      <c r="F19" s="1">
        <v>100</v>
      </c>
      <c r="G19" s="2">
        <v>0.04</v>
      </c>
      <c r="H19" s="15">
        <v>10723</v>
      </c>
      <c r="I19" s="1">
        <v>10723</v>
      </c>
      <c r="J19" s="16">
        <f t="shared" si="0"/>
        <v>10.723000000000001</v>
      </c>
      <c r="K19" s="16">
        <f t="shared" si="1"/>
        <v>3.2168999999999999</v>
      </c>
      <c r="L19" s="16">
        <f t="shared" si="2"/>
        <v>4.2892000000000001</v>
      </c>
      <c r="M19" s="16">
        <f t="shared" si="3"/>
        <v>18.229100000000003</v>
      </c>
    </row>
    <row r="20" spans="1:13" x14ac:dyDescent="0.25">
      <c r="A20" s="1">
        <v>11</v>
      </c>
      <c r="B20" s="14" t="s">
        <v>105</v>
      </c>
      <c r="C20" s="1" t="s">
        <v>107</v>
      </c>
      <c r="D20" s="15">
        <v>10</v>
      </c>
      <c r="E20" s="1">
        <v>10</v>
      </c>
      <c r="F20" s="1">
        <v>100</v>
      </c>
      <c r="G20" s="2">
        <v>0.04</v>
      </c>
      <c r="H20" s="15">
        <v>13403</v>
      </c>
      <c r="I20" s="1">
        <v>13403</v>
      </c>
      <c r="J20" s="16">
        <f t="shared" si="0"/>
        <v>13.403</v>
      </c>
      <c r="K20" s="16">
        <f t="shared" si="1"/>
        <v>4.0209000000000001</v>
      </c>
      <c r="L20" s="16">
        <f t="shared" si="2"/>
        <v>5.3612000000000002</v>
      </c>
      <c r="M20" s="16">
        <f t="shared" si="3"/>
        <v>22.7851</v>
      </c>
    </row>
    <row r="21" spans="1:13" x14ac:dyDescent="0.25">
      <c r="A21" s="1">
        <v>12</v>
      </c>
      <c r="B21" s="14" t="s">
        <v>108</v>
      </c>
      <c r="C21" s="1" t="s">
        <v>109</v>
      </c>
      <c r="D21" s="15">
        <v>10</v>
      </c>
      <c r="E21" s="1">
        <v>10</v>
      </c>
      <c r="F21" s="1">
        <v>100</v>
      </c>
      <c r="G21" s="2">
        <v>7.0000000000000007E-2</v>
      </c>
      <c r="H21" s="15">
        <v>1380</v>
      </c>
      <c r="I21" s="1">
        <v>1380</v>
      </c>
      <c r="J21" s="16">
        <f t="shared" si="0"/>
        <v>1.38</v>
      </c>
      <c r="K21" s="16">
        <f t="shared" si="1"/>
        <v>0.41399999999999998</v>
      </c>
      <c r="L21" s="16">
        <f t="shared" si="2"/>
        <v>0.96600000000000008</v>
      </c>
      <c r="M21" s="16">
        <f t="shared" si="3"/>
        <v>2.76</v>
      </c>
    </row>
    <row r="22" spans="1:13" x14ac:dyDescent="0.25">
      <c r="A22" s="1">
        <v>12</v>
      </c>
      <c r="B22" s="14" t="s">
        <v>108</v>
      </c>
      <c r="C22" s="1" t="s">
        <v>110</v>
      </c>
      <c r="D22" s="15">
        <v>10</v>
      </c>
      <c r="E22" s="1">
        <v>10</v>
      </c>
      <c r="F22" s="1">
        <v>100</v>
      </c>
      <c r="G22" s="2">
        <v>7.0000000000000007E-2</v>
      </c>
      <c r="H22" s="15">
        <v>1613</v>
      </c>
      <c r="I22" s="1">
        <v>1613</v>
      </c>
      <c r="J22" s="16">
        <f t="shared" si="0"/>
        <v>1.613</v>
      </c>
      <c r="K22" s="16">
        <f t="shared" si="1"/>
        <v>0.48389999999999994</v>
      </c>
      <c r="L22" s="16">
        <f t="shared" si="2"/>
        <v>1.1291000000000002</v>
      </c>
      <c r="M22" s="16">
        <f t="shared" si="3"/>
        <v>3.226</v>
      </c>
    </row>
    <row r="23" spans="1:13" x14ac:dyDescent="0.25">
      <c r="A23" s="1">
        <v>12</v>
      </c>
      <c r="B23" s="14" t="s">
        <v>108</v>
      </c>
      <c r="C23" s="1" t="s">
        <v>111</v>
      </c>
      <c r="D23" s="15">
        <v>10</v>
      </c>
      <c r="E23" s="1">
        <v>10</v>
      </c>
      <c r="F23" s="1">
        <v>100</v>
      </c>
      <c r="G23" s="2">
        <v>7.0000000000000007E-2</v>
      </c>
      <c r="H23" s="15">
        <v>1843</v>
      </c>
      <c r="I23" s="1">
        <v>1843</v>
      </c>
      <c r="J23" s="16">
        <f t="shared" si="0"/>
        <v>1.843</v>
      </c>
      <c r="K23" s="16">
        <f t="shared" si="1"/>
        <v>0.55289999999999995</v>
      </c>
      <c r="L23" s="16">
        <f t="shared" si="2"/>
        <v>1.2901000000000002</v>
      </c>
      <c r="M23" s="16">
        <f t="shared" si="3"/>
        <v>3.6860000000000004</v>
      </c>
    </row>
    <row r="24" spans="1:13" x14ac:dyDescent="0.25">
      <c r="A24" s="1">
        <v>12</v>
      </c>
      <c r="B24" s="14" t="s">
        <v>108</v>
      </c>
      <c r="C24" s="1" t="s">
        <v>112</v>
      </c>
      <c r="D24" s="15">
        <v>10</v>
      </c>
      <c r="E24" s="1">
        <v>10</v>
      </c>
      <c r="F24" s="1">
        <v>100</v>
      </c>
      <c r="G24" s="2">
        <v>7.0000000000000007E-2</v>
      </c>
      <c r="H24" s="15">
        <v>2072</v>
      </c>
      <c r="I24" s="1">
        <v>2072</v>
      </c>
      <c r="J24" s="16">
        <f t="shared" si="0"/>
        <v>2.0720000000000001</v>
      </c>
      <c r="K24" s="16">
        <f t="shared" si="1"/>
        <v>0.62159999999999993</v>
      </c>
      <c r="L24" s="16">
        <f t="shared" si="2"/>
        <v>1.4504000000000001</v>
      </c>
      <c r="M24" s="16">
        <f t="shared" si="3"/>
        <v>4.1440000000000001</v>
      </c>
    </row>
    <row r="25" spans="1:13" x14ac:dyDescent="0.25">
      <c r="A25" s="1">
        <v>12</v>
      </c>
      <c r="B25" s="14" t="s">
        <v>108</v>
      </c>
      <c r="C25" s="1" t="s">
        <v>113</v>
      </c>
      <c r="D25" s="15">
        <v>10</v>
      </c>
      <c r="E25" s="1">
        <v>10</v>
      </c>
      <c r="F25" s="1">
        <v>100</v>
      </c>
      <c r="G25" s="2">
        <v>7.0000000000000007E-2</v>
      </c>
      <c r="H25" s="15">
        <v>2301</v>
      </c>
      <c r="I25" s="1">
        <v>2301</v>
      </c>
      <c r="J25" s="16">
        <f t="shared" si="0"/>
        <v>2.3010000000000002</v>
      </c>
      <c r="K25" s="16">
        <f t="shared" si="1"/>
        <v>0.69030000000000002</v>
      </c>
      <c r="L25" s="16">
        <f t="shared" si="2"/>
        <v>1.6107000000000002</v>
      </c>
      <c r="M25" s="16">
        <f t="shared" si="3"/>
        <v>4.6020000000000003</v>
      </c>
    </row>
    <row r="26" spans="1:13" x14ac:dyDescent="0.25">
      <c r="A26" s="1">
        <v>13</v>
      </c>
      <c r="B26" s="14" t="s">
        <v>114</v>
      </c>
      <c r="C26" s="1" t="s">
        <v>115</v>
      </c>
      <c r="D26" s="15">
        <v>10</v>
      </c>
      <c r="E26" s="1">
        <v>10</v>
      </c>
      <c r="F26" s="1">
        <v>100</v>
      </c>
      <c r="G26" s="2">
        <v>7.0000000000000007E-2</v>
      </c>
      <c r="H26" s="15">
        <v>2389</v>
      </c>
      <c r="I26" s="1">
        <v>2389</v>
      </c>
      <c r="J26" s="16">
        <f t="shared" si="0"/>
        <v>2.3889999999999998</v>
      </c>
      <c r="K26" s="16">
        <f t="shared" si="1"/>
        <v>0.7167</v>
      </c>
      <c r="L26" s="16">
        <f t="shared" si="2"/>
        <v>1.6723000000000001</v>
      </c>
      <c r="M26" s="16">
        <f t="shared" si="3"/>
        <v>4.7779999999999996</v>
      </c>
    </row>
    <row r="27" spans="1:13" x14ac:dyDescent="0.25">
      <c r="A27" s="1">
        <v>13</v>
      </c>
      <c r="B27" s="14" t="s">
        <v>114</v>
      </c>
      <c r="C27" s="1" t="s">
        <v>116</v>
      </c>
      <c r="D27" s="15">
        <v>10</v>
      </c>
      <c r="E27" s="1">
        <v>10</v>
      </c>
      <c r="F27" s="1">
        <v>100</v>
      </c>
      <c r="G27" s="2">
        <v>7.0000000000000007E-2</v>
      </c>
      <c r="H27" s="15">
        <v>2576</v>
      </c>
      <c r="I27" s="1">
        <v>2576</v>
      </c>
      <c r="J27" s="16">
        <f t="shared" si="0"/>
        <v>2.5760000000000001</v>
      </c>
      <c r="K27" s="16">
        <f t="shared" si="1"/>
        <v>0.77280000000000004</v>
      </c>
      <c r="L27" s="16">
        <f t="shared" si="2"/>
        <v>1.8032000000000001</v>
      </c>
      <c r="M27" s="16">
        <f t="shared" si="3"/>
        <v>5.1520000000000001</v>
      </c>
    </row>
    <row r="28" spans="1:13" x14ac:dyDescent="0.25">
      <c r="A28" s="1">
        <v>14</v>
      </c>
      <c r="B28" s="14" t="s">
        <v>117</v>
      </c>
      <c r="C28" s="1" t="s">
        <v>118</v>
      </c>
      <c r="D28" s="15">
        <v>10</v>
      </c>
      <c r="E28" s="1">
        <v>10</v>
      </c>
      <c r="F28" s="1">
        <v>100</v>
      </c>
      <c r="G28" s="2">
        <v>7.0000000000000007E-2</v>
      </c>
      <c r="H28" s="15">
        <v>3844</v>
      </c>
      <c r="I28" s="1">
        <v>3844</v>
      </c>
      <c r="J28" s="16">
        <f t="shared" si="0"/>
        <v>3.8439999999999999</v>
      </c>
      <c r="K28" s="16">
        <f t="shared" si="1"/>
        <v>1.1531999999999998</v>
      </c>
      <c r="L28" s="16">
        <f t="shared" si="2"/>
        <v>2.6908000000000003</v>
      </c>
      <c r="M28" s="16">
        <f t="shared" si="3"/>
        <v>7.6879999999999997</v>
      </c>
    </row>
    <row r="29" spans="1:13" x14ac:dyDescent="0.25">
      <c r="A29" s="1">
        <v>14</v>
      </c>
      <c r="B29" s="14" t="s">
        <v>117</v>
      </c>
      <c r="C29" s="1" t="s">
        <v>119</v>
      </c>
      <c r="D29" s="15">
        <v>10</v>
      </c>
      <c r="E29" s="1">
        <v>10</v>
      </c>
      <c r="F29" s="1">
        <v>100</v>
      </c>
      <c r="G29" s="2">
        <v>0.7</v>
      </c>
      <c r="H29" s="15">
        <v>4152</v>
      </c>
      <c r="I29" s="1">
        <v>4152</v>
      </c>
      <c r="J29" s="16">
        <f t="shared" si="0"/>
        <v>4.1520000000000001</v>
      </c>
      <c r="K29" s="16">
        <f t="shared" si="1"/>
        <v>1.2456</v>
      </c>
      <c r="L29" s="16">
        <f t="shared" si="2"/>
        <v>29.063999999999997</v>
      </c>
      <c r="M29" s="16">
        <f t="shared" si="3"/>
        <v>34.461599999999997</v>
      </c>
    </row>
    <row r="30" spans="1:13" x14ac:dyDescent="0.25">
      <c r="A30" s="1">
        <v>14</v>
      </c>
      <c r="B30" s="14" t="s">
        <v>117</v>
      </c>
      <c r="C30" s="1" t="s">
        <v>120</v>
      </c>
      <c r="D30" s="15">
        <v>10</v>
      </c>
      <c r="E30" s="1">
        <v>10</v>
      </c>
      <c r="F30" s="1">
        <v>100</v>
      </c>
      <c r="G30" s="2">
        <v>7.0000000000000007E-2</v>
      </c>
      <c r="H30" s="15">
        <v>4461</v>
      </c>
      <c r="I30" s="1">
        <v>4461</v>
      </c>
      <c r="J30" s="16">
        <f t="shared" si="0"/>
        <v>4.4610000000000003</v>
      </c>
      <c r="K30" s="16">
        <f t="shared" si="1"/>
        <v>1.3382999999999998</v>
      </c>
      <c r="L30" s="16">
        <f t="shared" si="2"/>
        <v>3.1227000000000005</v>
      </c>
      <c r="M30" s="16">
        <f t="shared" si="3"/>
        <v>8.9220000000000006</v>
      </c>
    </row>
    <row r="31" spans="1:13" x14ac:dyDescent="0.25">
      <c r="A31" s="1">
        <v>14</v>
      </c>
      <c r="B31" s="14" t="s">
        <v>117</v>
      </c>
      <c r="C31" s="1" t="s">
        <v>121</v>
      </c>
      <c r="D31" s="15">
        <v>10</v>
      </c>
      <c r="E31" s="1">
        <v>10</v>
      </c>
      <c r="F31" s="1">
        <v>100</v>
      </c>
      <c r="G31" s="2">
        <v>7.0000000000000007E-2</v>
      </c>
      <c r="H31" s="15">
        <v>4919</v>
      </c>
      <c r="I31" s="1">
        <v>4919</v>
      </c>
      <c r="J31" s="16">
        <f t="shared" si="0"/>
        <v>4.9189999999999996</v>
      </c>
      <c r="K31" s="16">
        <f t="shared" si="1"/>
        <v>1.4756999999999998</v>
      </c>
      <c r="L31" s="16">
        <f t="shared" si="2"/>
        <v>3.4433000000000002</v>
      </c>
      <c r="M31" s="16">
        <f t="shared" si="3"/>
        <v>9.8379999999999992</v>
      </c>
    </row>
    <row r="32" spans="1:13" x14ac:dyDescent="0.25">
      <c r="A32" s="1">
        <v>14</v>
      </c>
      <c r="B32" s="14" t="s">
        <v>117</v>
      </c>
      <c r="C32" s="1" t="s">
        <v>122</v>
      </c>
      <c r="D32" s="15">
        <v>10</v>
      </c>
      <c r="E32" s="1">
        <v>10</v>
      </c>
      <c r="F32" s="1">
        <v>100</v>
      </c>
      <c r="G32" s="2">
        <v>7.0000000000000007E-2</v>
      </c>
      <c r="H32" s="15">
        <v>5378</v>
      </c>
      <c r="I32" s="1">
        <v>5378</v>
      </c>
      <c r="J32" s="16">
        <f t="shared" si="0"/>
        <v>5.3780000000000001</v>
      </c>
      <c r="K32" s="16">
        <f t="shared" si="1"/>
        <v>1.6133999999999999</v>
      </c>
      <c r="L32" s="16">
        <f t="shared" si="2"/>
        <v>3.7646000000000002</v>
      </c>
      <c r="M32" s="16">
        <f t="shared" si="3"/>
        <v>10.756</v>
      </c>
    </row>
    <row r="33" spans="1:13" x14ac:dyDescent="0.25">
      <c r="A33" s="1">
        <v>14</v>
      </c>
      <c r="B33" s="14" t="s">
        <v>117</v>
      </c>
      <c r="C33" s="1" t="s">
        <v>123</v>
      </c>
      <c r="D33" s="15">
        <v>10</v>
      </c>
      <c r="E33" s="1">
        <v>10</v>
      </c>
      <c r="F33" s="1">
        <v>100</v>
      </c>
      <c r="G33" s="2">
        <v>7.0000000000000007E-2</v>
      </c>
      <c r="H33" s="15">
        <v>6003</v>
      </c>
      <c r="I33" s="1">
        <v>6003</v>
      </c>
      <c r="J33" s="16">
        <f t="shared" si="0"/>
        <v>6.0030000000000001</v>
      </c>
      <c r="K33" s="16">
        <f t="shared" si="1"/>
        <v>1.8008999999999999</v>
      </c>
      <c r="L33" s="16">
        <f t="shared" si="2"/>
        <v>4.2021000000000006</v>
      </c>
      <c r="M33" s="16">
        <f t="shared" si="3"/>
        <v>12.006</v>
      </c>
    </row>
    <row r="34" spans="1:13" x14ac:dyDescent="0.25">
      <c r="A34" s="1">
        <v>14</v>
      </c>
      <c r="B34" s="14" t="s">
        <v>117</v>
      </c>
      <c r="C34" s="1" t="s">
        <v>124</v>
      </c>
      <c r="D34" s="15">
        <v>10</v>
      </c>
      <c r="E34" s="1">
        <v>10</v>
      </c>
      <c r="F34" s="1">
        <v>100</v>
      </c>
      <c r="G34" s="2">
        <v>7.0000000000000007E-2</v>
      </c>
      <c r="H34" s="15">
        <v>6629</v>
      </c>
      <c r="I34" s="1">
        <v>6629</v>
      </c>
      <c r="J34" s="16">
        <f t="shared" si="0"/>
        <v>6.6289999999999996</v>
      </c>
      <c r="K34" s="16">
        <f t="shared" si="1"/>
        <v>1.9887000000000001</v>
      </c>
      <c r="L34" s="16">
        <f t="shared" si="2"/>
        <v>4.6402999999999999</v>
      </c>
      <c r="M34" s="16">
        <f t="shared" si="3"/>
        <v>13.257999999999999</v>
      </c>
    </row>
    <row r="35" spans="1:13" x14ac:dyDescent="0.25">
      <c r="A35" s="1">
        <v>14</v>
      </c>
      <c r="B35" s="14" t="s">
        <v>117</v>
      </c>
      <c r="C35" s="1" t="s">
        <v>125</v>
      </c>
      <c r="D35" s="15">
        <v>10</v>
      </c>
      <c r="E35" s="1">
        <v>10</v>
      </c>
      <c r="F35" s="1">
        <v>100</v>
      </c>
      <c r="G35" s="2">
        <v>7.0000000000000007E-2</v>
      </c>
      <c r="H35" s="15">
        <v>7087</v>
      </c>
      <c r="I35" s="1">
        <v>7087</v>
      </c>
      <c r="J35" s="16">
        <f t="shared" si="0"/>
        <v>7.0869999999999997</v>
      </c>
      <c r="K35" s="16">
        <f t="shared" si="1"/>
        <v>2.1261000000000001</v>
      </c>
      <c r="L35" s="16">
        <f t="shared" si="2"/>
        <v>4.9609000000000005</v>
      </c>
      <c r="M35" s="16">
        <f t="shared" si="3"/>
        <v>14.174000000000001</v>
      </c>
    </row>
    <row r="36" spans="1:13" x14ac:dyDescent="0.25">
      <c r="A36" s="1">
        <v>14</v>
      </c>
      <c r="B36" s="14" t="s">
        <v>117</v>
      </c>
      <c r="C36" s="1" t="s">
        <v>126</v>
      </c>
      <c r="D36" s="15">
        <v>10</v>
      </c>
      <c r="E36" s="1">
        <v>10</v>
      </c>
      <c r="F36" s="1">
        <v>100</v>
      </c>
      <c r="G36" s="2">
        <v>7.0000000000000007E-2</v>
      </c>
      <c r="H36" s="15">
        <v>7838</v>
      </c>
      <c r="I36" s="1">
        <v>7838</v>
      </c>
      <c r="J36" s="16">
        <f t="shared" si="0"/>
        <v>7.8380000000000001</v>
      </c>
      <c r="K36" s="16">
        <f t="shared" si="1"/>
        <v>2.3513999999999999</v>
      </c>
      <c r="L36" s="16">
        <f t="shared" si="2"/>
        <v>5.486600000000001</v>
      </c>
      <c r="M36" s="16">
        <f t="shared" si="3"/>
        <v>15.676</v>
      </c>
    </row>
    <row r="37" spans="1:13" x14ac:dyDescent="0.25">
      <c r="A37" s="1">
        <v>15</v>
      </c>
      <c r="B37" s="14" t="s">
        <v>127</v>
      </c>
      <c r="C37" s="1" t="s">
        <v>128</v>
      </c>
      <c r="D37" s="15">
        <v>10</v>
      </c>
      <c r="E37" s="1">
        <v>10</v>
      </c>
      <c r="F37" s="1">
        <v>100</v>
      </c>
      <c r="G37" s="2">
        <v>0.13</v>
      </c>
      <c r="H37" s="15">
        <v>1413</v>
      </c>
      <c r="I37" s="1">
        <v>1413</v>
      </c>
      <c r="J37" s="16">
        <f t="shared" si="0"/>
        <v>1.413</v>
      </c>
      <c r="K37" s="16">
        <f t="shared" si="1"/>
        <v>0.4239</v>
      </c>
      <c r="L37" s="16">
        <f t="shared" si="2"/>
        <v>1.8369</v>
      </c>
      <c r="M37" s="16">
        <f t="shared" si="3"/>
        <v>3.6738</v>
      </c>
    </row>
    <row r="38" spans="1:13" x14ac:dyDescent="0.25">
      <c r="A38" s="1">
        <v>15</v>
      </c>
      <c r="B38" s="14" t="s">
        <v>127</v>
      </c>
      <c r="C38" s="1" t="s">
        <v>129</v>
      </c>
      <c r="D38" s="15">
        <v>10</v>
      </c>
      <c r="E38" s="1">
        <v>10</v>
      </c>
      <c r="F38" s="1">
        <v>100</v>
      </c>
      <c r="G38" s="2">
        <v>0.13</v>
      </c>
      <c r="H38" s="15">
        <v>1697</v>
      </c>
      <c r="I38" s="1">
        <v>1697</v>
      </c>
      <c r="J38" s="16">
        <f t="shared" si="0"/>
        <v>1.6970000000000001</v>
      </c>
      <c r="K38" s="16">
        <f t="shared" si="1"/>
        <v>0.5091</v>
      </c>
      <c r="L38" s="16">
        <f t="shared" si="2"/>
        <v>2.2061000000000002</v>
      </c>
      <c r="M38" s="16">
        <f t="shared" si="3"/>
        <v>4.4122000000000003</v>
      </c>
    </row>
    <row r="39" spans="1:13" x14ac:dyDescent="0.25">
      <c r="A39" s="1">
        <v>16</v>
      </c>
      <c r="B39" s="14" t="s">
        <v>130</v>
      </c>
      <c r="C39" s="1" t="s">
        <v>128</v>
      </c>
      <c r="D39" s="15">
        <v>10</v>
      </c>
      <c r="E39" s="1">
        <v>10</v>
      </c>
      <c r="F39" s="1">
        <v>100</v>
      </c>
      <c r="G39" s="2">
        <v>0.13</v>
      </c>
      <c r="H39" s="15">
        <v>2543</v>
      </c>
      <c r="I39" s="1">
        <v>2543</v>
      </c>
      <c r="J39" s="16">
        <f t="shared" si="0"/>
        <v>2.5430000000000001</v>
      </c>
      <c r="K39" s="16">
        <f t="shared" si="1"/>
        <v>0.76289999999999991</v>
      </c>
      <c r="L39" s="16">
        <f t="shared" si="2"/>
        <v>3.3059000000000003</v>
      </c>
      <c r="M39" s="16">
        <f t="shared" si="3"/>
        <v>6.6118000000000006</v>
      </c>
    </row>
    <row r="40" spans="1:13" x14ac:dyDescent="0.25">
      <c r="A40" s="1">
        <v>16</v>
      </c>
      <c r="B40" s="14" t="s">
        <v>130</v>
      </c>
      <c r="C40" s="1" t="s">
        <v>129</v>
      </c>
      <c r="D40" s="15">
        <v>10</v>
      </c>
      <c r="E40" s="1">
        <v>10</v>
      </c>
      <c r="F40" s="1">
        <v>100</v>
      </c>
      <c r="G40" s="2">
        <v>0.13</v>
      </c>
      <c r="H40" s="15">
        <v>3056</v>
      </c>
      <c r="I40" s="1">
        <v>3056</v>
      </c>
      <c r="J40" s="16">
        <f t="shared" si="0"/>
        <v>3.056</v>
      </c>
      <c r="K40" s="16">
        <f t="shared" si="1"/>
        <v>0.91679999999999995</v>
      </c>
      <c r="L40" s="16">
        <f t="shared" si="2"/>
        <v>3.9728000000000003</v>
      </c>
      <c r="M40" s="16">
        <f t="shared" si="3"/>
        <v>7.9456000000000007</v>
      </c>
    </row>
    <row r="41" spans="1:13" x14ac:dyDescent="0.25">
      <c r="A41" s="1">
        <v>17</v>
      </c>
      <c r="B41" s="14" t="s">
        <v>131</v>
      </c>
      <c r="C41" s="1" t="s">
        <v>132</v>
      </c>
      <c r="D41" s="15">
        <v>10</v>
      </c>
      <c r="E41" s="1">
        <v>10</v>
      </c>
      <c r="F41" s="1">
        <v>100</v>
      </c>
      <c r="G41" s="2">
        <v>7.0000000000000007E-2</v>
      </c>
      <c r="H41" s="15">
        <v>2226</v>
      </c>
      <c r="I41" s="1">
        <v>2226</v>
      </c>
      <c r="J41" s="16">
        <f t="shared" si="0"/>
        <v>2.226</v>
      </c>
      <c r="K41" s="16">
        <f t="shared" si="1"/>
        <v>0.66780000000000006</v>
      </c>
      <c r="L41" s="16">
        <f t="shared" si="2"/>
        <v>1.5582000000000003</v>
      </c>
      <c r="M41" s="16">
        <f t="shared" si="3"/>
        <v>4.452</v>
      </c>
    </row>
    <row r="42" spans="1:13" x14ac:dyDescent="0.25">
      <c r="A42" s="1">
        <v>17</v>
      </c>
      <c r="B42" s="14" t="s">
        <v>131</v>
      </c>
      <c r="C42" s="1" t="s">
        <v>133</v>
      </c>
      <c r="D42" s="15">
        <v>10</v>
      </c>
      <c r="E42" s="1">
        <v>10</v>
      </c>
      <c r="F42" s="1">
        <v>100</v>
      </c>
      <c r="G42" s="2">
        <v>7.0000000000000007E-2</v>
      </c>
      <c r="H42" s="15">
        <v>3198</v>
      </c>
      <c r="I42" s="1">
        <v>3198</v>
      </c>
      <c r="J42" s="16">
        <f t="shared" si="0"/>
        <v>3.198</v>
      </c>
      <c r="K42" s="16">
        <f t="shared" si="1"/>
        <v>0.95940000000000003</v>
      </c>
      <c r="L42" s="16">
        <f t="shared" si="2"/>
        <v>2.2385999999999999</v>
      </c>
      <c r="M42" s="16">
        <f t="shared" si="3"/>
        <v>6.3959999999999999</v>
      </c>
    </row>
    <row r="43" spans="1:13" x14ac:dyDescent="0.25">
      <c r="A43" s="1">
        <v>17</v>
      </c>
      <c r="B43" s="14" t="s">
        <v>131</v>
      </c>
      <c r="C43" s="1" t="s">
        <v>134</v>
      </c>
      <c r="D43" s="15">
        <v>10</v>
      </c>
      <c r="E43" s="1">
        <v>10</v>
      </c>
      <c r="F43" s="1">
        <v>100</v>
      </c>
      <c r="G43" s="2">
        <v>7.0000000000000007E-2</v>
      </c>
      <c r="H43" s="15">
        <v>4169</v>
      </c>
      <c r="I43" s="1">
        <v>4169</v>
      </c>
      <c r="J43" s="16">
        <f t="shared" si="0"/>
        <v>4.1689999999999996</v>
      </c>
      <c r="K43" s="16">
        <f t="shared" si="1"/>
        <v>1.2506999999999999</v>
      </c>
      <c r="L43" s="16">
        <f t="shared" si="2"/>
        <v>2.9183000000000003</v>
      </c>
      <c r="M43" s="16">
        <f t="shared" si="3"/>
        <v>8.338000000000001</v>
      </c>
    </row>
    <row r="44" spans="1:13" x14ac:dyDescent="0.25">
      <c r="A44" s="1">
        <v>18</v>
      </c>
      <c r="B44" s="14" t="s">
        <v>135</v>
      </c>
      <c r="C44" s="1" t="s">
        <v>136</v>
      </c>
      <c r="D44" s="15">
        <v>10</v>
      </c>
      <c r="E44" s="1">
        <v>10</v>
      </c>
      <c r="F44" s="1">
        <v>100</v>
      </c>
      <c r="G44" s="2">
        <v>7.0000000000000007E-2</v>
      </c>
      <c r="H44" s="15">
        <v>1326</v>
      </c>
      <c r="I44" s="1">
        <v>1326</v>
      </c>
      <c r="J44" s="16">
        <f t="shared" si="0"/>
        <v>1.3260000000000001</v>
      </c>
      <c r="K44" s="16">
        <f t="shared" si="1"/>
        <v>0.39779999999999999</v>
      </c>
      <c r="L44" s="16">
        <f t="shared" si="2"/>
        <v>0.92820000000000003</v>
      </c>
      <c r="M44" s="16">
        <f t="shared" si="3"/>
        <v>2.6520000000000001</v>
      </c>
    </row>
    <row r="45" spans="1:13" x14ac:dyDescent="0.25">
      <c r="A45" s="1">
        <v>18</v>
      </c>
      <c r="B45" s="14" t="s">
        <v>135</v>
      </c>
      <c r="C45" s="1" t="s">
        <v>137</v>
      </c>
      <c r="D45" s="15">
        <v>10</v>
      </c>
      <c r="E45" s="1">
        <v>10</v>
      </c>
      <c r="F45" s="1">
        <v>100</v>
      </c>
      <c r="G45" s="2">
        <v>7.0000000000000007E-2</v>
      </c>
      <c r="H45" s="15">
        <v>1480</v>
      </c>
      <c r="I45" s="1">
        <v>1480</v>
      </c>
      <c r="J45" s="16">
        <f t="shared" si="0"/>
        <v>1.48</v>
      </c>
      <c r="K45" s="16">
        <f t="shared" si="1"/>
        <v>0.44400000000000001</v>
      </c>
      <c r="L45" s="16">
        <f t="shared" si="2"/>
        <v>1.036</v>
      </c>
      <c r="M45" s="16">
        <f t="shared" si="3"/>
        <v>2.96</v>
      </c>
    </row>
    <row r="46" spans="1:13" x14ac:dyDescent="0.25">
      <c r="A46" s="1">
        <v>19</v>
      </c>
      <c r="B46" s="14" t="s">
        <v>138</v>
      </c>
      <c r="C46" s="1" t="s">
        <v>139</v>
      </c>
      <c r="D46" s="15">
        <v>10</v>
      </c>
      <c r="E46" s="1">
        <v>10</v>
      </c>
      <c r="F46" s="1">
        <v>100</v>
      </c>
      <c r="G46" s="2">
        <v>0.05</v>
      </c>
      <c r="H46" s="15">
        <v>2147</v>
      </c>
      <c r="I46" s="1">
        <v>2147</v>
      </c>
      <c r="J46" s="16">
        <f t="shared" si="0"/>
        <v>2.1469999999999998</v>
      </c>
      <c r="K46" s="16">
        <f t="shared" si="1"/>
        <v>0.64409999999999989</v>
      </c>
      <c r="L46" s="16">
        <f t="shared" si="2"/>
        <v>1.0735000000000001</v>
      </c>
      <c r="M46" s="16">
        <f t="shared" si="3"/>
        <v>3.8645999999999998</v>
      </c>
    </row>
    <row r="47" spans="1:13" x14ac:dyDescent="0.25">
      <c r="A47" s="1">
        <v>19</v>
      </c>
      <c r="B47" s="14" t="s">
        <v>138</v>
      </c>
      <c r="C47" s="1" t="s">
        <v>140</v>
      </c>
      <c r="D47" s="15">
        <v>10</v>
      </c>
      <c r="E47" s="1">
        <v>10</v>
      </c>
      <c r="F47" s="1">
        <v>100</v>
      </c>
      <c r="G47" s="2">
        <v>0.05</v>
      </c>
      <c r="H47" s="15">
        <v>2393</v>
      </c>
      <c r="I47" s="1">
        <v>2393</v>
      </c>
      <c r="J47" s="16">
        <f t="shared" si="0"/>
        <v>2.3929999999999998</v>
      </c>
      <c r="K47" s="16">
        <f t="shared" si="1"/>
        <v>0.71789999999999998</v>
      </c>
      <c r="L47" s="16">
        <f t="shared" si="2"/>
        <v>1.1965000000000001</v>
      </c>
      <c r="M47" s="16">
        <f t="shared" si="3"/>
        <v>4.3074000000000003</v>
      </c>
    </row>
    <row r="48" spans="1:13" x14ac:dyDescent="0.25">
      <c r="A48" s="1">
        <v>19</v>
      </c>
      <c r="B48" s="14" t="s">
        <v>138</v>
      </c>
      <c r="C48" s="1" t="s">
        <v>141</v>
      </c>
      <c r="D48" s="15">
        <v>10</v>
      </c>
      <c r="E48" s="1">
        <v>10</v>
      </c>
      <c r="F48" s="1">
        <v>100</v>
      </c>
      <c r="G48" s="2">
        <v>0.05</v>
      </c>
      <c r="H48" s="15">
        <v>2639</v>
      </c>
      <c r="I48" s="1">
        <v>2639</v>
      </c>
      <c r="J48" s="16">
        <f t="shared" si="0"/>
        <v>2.6389999999999998</v>
      </c>
      <c r="K48" s="16">
        <f t="shared" si="1"/>
        <v>0.79169999999999996</v>
      </c>
      <c r="L48" s="16">
        <f t="shared" si="2"/>
        <v>1.3195000000000001</v>
      </c>
      <c r="M48" s="16">
        <f t="shared" si="3"/>
        <v>4.7501999999999995</v>
      </c>
    </row>
    <row r="49" spans="1:13" x14ac:dyDescent="0.25">
      <c r="A49" s="1">
        <v>19</v>
      </c>
      <c r="B49" s="14" t="s">
        <v>138</v>
      </c>
      <c r="C49" s="1" t="s">
        <v>142</v>
      </c>
      <c r="D49" s="15">
        <v>10</v>
      </c>
      <c r="E49" s="1">
        <v>10</v>
      </c>
      <c r="F49" s="1">
        <v>100</v>
      </c>
      <c r="G49" s="2">
        <v>0.05</v>
      </c>
      <c r="H49" s="15">
        <v>2885</v>
      </c>
      <c r="I49" s="1">
        <v>2885</v>
      </c>
      <c r="J49" s="16">
        <f t="shared" si="0"/>
        <v>2.8849999999999998</v>
      </c>
      <c r="K49" s="16">
        <f t="shared" si="1"/>
        <v>0.86550000000000005</v>
      </c>
      <c r="L49" s="16">
        <f t="shared" si="2"/>
        <v>1.4424999999999999</v>
      </c>
      <c r="M49" s="16">
        <f t="shared" si="3"/>
        <v>5.1929999999999996</v>
      </c>
    </row>
    <row r="50" spans="1:13" x14ac:dyDescent="0.25">
      <c r="A50" s="1">
        <v>20</v>
      </c>
      <c r="B50" s="14" t="s">
        <v>143</v>
      </c>
      <c r="C50" s="1" t="s">
        <v>141</v>
      </c>
      <c r="D50" s="15">
        <v>10</v>
      </c>
      <c r="E50" s="1">
        <v>10</v>
      </c>
      <c r="F50" s="1">
        <v>100</v>
      </c>
      <c r="G50" s="2">
        <v>3.5000000000000003E-2</v>
      </c>
      <c r="H50" s="15">
        <v>6128</v>
      </c>
      <c r="I50" s="1">
        <v>6128</v>
      </c>
      <c r="J50" s="16">
        <f t="shared" si="0"/>
        <v>6.1280000000000001</v>
      </c>
      <c r="K50" s="16">
        <f t="shared" si="1"/>
        <v>1.8384</v>
      </c>
      <c r="L50" s="16">
        <f t="shared" si="2"/>
        <v>2.1448</v>
      </c>
      <c r="M50" s="16">
        <f t="shared" si="3"/>
        <v>10.1112</v>
      </c>
    </row>
    <row r="51" spans="1:13" x14ac:dyDescent="0.25">
      <c r="A51" s="1">
        <v>20</v>
      </c>
      <c r="B51" s="14" t="s">
        <v>143</v>
      </c>
      <c r="C51" s="1" t="s">
        <v>144</v>
      </c>
      <c r="D51" s="15">
        <v>10</v>
      </c>
      <c r="E51" s="1">
        <v>10</v>
      </c>
      <c r="F51" s="1">
        <v>100</v>
      </c>
      <c r="G51" s="2">
        <v>3.5000000000000003E-2</v>
      </c>
      <c r="H51" s="15">
        <v>6920</v>
      </c>
      <c r="I51" s="1">
        <v>6920</v>
      </c>
      <c r="J51" s="16">
        <f t="shared" si="0"/>
        <v>6.92</v>
      </c>
      <c r="K51" s="16">
        <f t="shared" si="1"/>
        <v>2.0760000000000001</v>
      </c>
      <c r="L51" s="16">
        <f t="shared" si="2"/>
        <v>2.4220000000000002</v>
      </c>
      <c r="M51" s="16">
        <f t="shared" si="3"/>
        <v>11.418000000000001</v>
      </c>
    </row>
    <row r="52" spans="1:13" x14ac:dyDescent="0.25">
      <c r="A52" s="1">
        <v>20</v>
      </c>
      <c r="B52" s="14" t="s">
        <v>143</v>
      </c>
      <c r="C52" s="1" t="s">
        <v>145</v>
      </c>
      <c r="D52" s="15">
        <v>10</v>
      </c>
      <c r="E52" s="1">
        <v>10</v>
      </c>
      <c r="F52" s="1">
        <v>100</v>
      </c>
      <c r="G52" s="2">
        <v>3.5000000000000003E-2</v>
      </c>
      <c r="H52" s="15">
        <v>7337</v>
      </c>
      <c r="I52" s="1">
        <v>7337</v>
      </c>
      <c r="J52" s="16">
        <f t="shared" si="0"/>
        <v>7.3369999999999997</v>
      </c>
      <c r="K52" s="16">
        <f t="shared" si="1"/>
        <v>2.2010999999999998</v>
      </c>
      <c r="L52" s="16">
        <f t="shared" si="2"/>
        <v>2.5679500000000002</v>
      </c>
      <c r="M52" s="16">
        <f t="shared" si="3"/>
        <v>12.10605</v>
      </c>
    </row>
    <row r="53" spans="1:13" x14ac:dyDescent="0.25">
      <c r="A53" s="1">
        <v>20</v>
      </c>
      <c r="B53" s="14" t="s">
        <v>143</v>
      </c>
      <c r="C53" s="1" t="s">
        <v>146</v>
      </c>
      <c r="D53" s="15">
        <v>10</v>
      </c>
      <c r="E53" s="1">
        <v>10</v>
      </c>
      <c r="F53" s="1">
        <v>100</v>
      </c>
      <c r="G53" s="2">
        <v>3.5000000000000003E-2</v>
      </c>
      <c r="H53" s="15">
        <v>8129</v>
      </c>
      <c r="I53" s="1">
        <v>8129</v>
      </c>
      <c r="J53" s="16">
        <f t="shared" si="0"/>
        <v>8.1289999999999996</v>
      </c>
      <c r="K53" s="16">
        <f t="shared" si="1"/>
        <v>2.4387000000000003</v>
      </c>
      <c r="L53" s="16">
        <f t="shared" si="2"/>
        <v>2.8451500000000003</v>
      </c>
      <c r="M53" s="16">
        <f t="shared" si="3"/>
        <v>13.412850000000001</v>
      </c>
    </row>
    <row r="54" spans="1:13" x14ac:dyDescent="0.25">
      <c r="A54" s="1">
        <v>20</v>
      </c>
      <c r="B54" s="14" t="s">
        <v>143</v>
      </c>
      <c r="C54" s="1" t="s">
        <v>147</v>
      </c>
      <c r="D54" s="15">
        <v>10</v>
      </c>
      <c r="E54" s="1">
        <v>10</v>
      </c>
      <c r="F54" s="1">
        <v>100</v>
      </c>
      <c r="G54" s="2">
        <v>3.5000000000000003E-2</v>
      </c>
      <c r="H54" s="15">
        <v>8922</v>
      </c>
      <c r="I54" s="1">
        <v>8922</v>
      </c>
      <c r="J54" s="16">
        <f t="shared" si="0"/>
        <v>8.9220000000000006</v>
      </c>
      <c r="K54" s="16">
        <f t="shared" si="1"/>
        <v>2.6765999999999996</v>
      </c>
      <c r="L54" s="16">
        <f t="shared" si="2"/>
        <v>3.1227000000000005</v>
      </c>
      <c r="M54" s="16">
        <f t="shared" si="3"/>
        <v>14.721300000000001</v>
      </c>
    </row>
    <row r="55" spans="1:13" x14ac:dyDescent="0.25">
      <c r="A55" s="1">
        <v>20</v>
      </c>
      <c r="B55" s="14" t="s">
        <v>143</v>
      </c>
      <c r="C55" s="1" t="s">
        <v>148</v>
      </c>
      <c r="D55" s="15">
        <v>10</v>
      </c>
      <c r="E55" s="1">
        <v>10</v>
      </c>
      <c r="F55" s="1">
        <v>100</v>
      </c>
      <c r="G55" s="2">
        <v>3.5000000000000003E-2</v>
      </c>
      <c r="H55" s="15">
        <v>9755</v>
      </c>
      <c r="I55" s="1">
        <v>9755</v>
      </c>
      <c r="J55" s="16">
        <f t="shared" si="0"/>
        <v>9.7550000000000008</v>
      </c>
      <c r="K55" s="16">
        <f t="shared" si="1"/>
        <v>2.9264999999999999</v>
      </c>
      <c r="L55" s="16">
        <f t="shared" si="2"/>
        <v>3.41425</v>
      </c>
      <c r="M55" s="16">
        <f t="shared" si="3"/>
        <v>16.095749999999999</v>
      </c>
    </row>
    <row r="56" spans="1:13" x14ac:dyDescent="0.25">
      <c r="A56" s="1">
        <v>20</v>
      </c>
      <c r="B56" s="14" t="s">
        <v>143</v>
      </c>
      <c r="C56" s="1" t="s">
        <v>149</v>
      </c>
      <c r="D56" s="15">
        <v>10</v>
      </c>
      <c r="E56" s="1">
        <v>10</v>
      </c>
      <c r="F56" s="1">
        <v>100</v>
      </c>
      <c r="G56" s="2">
        <v>3.5000000000000003E-2</v>
      </c>
      <c r="H56" s="15">
        <v>11340</v>
      </c>
      <c r="I56" s="1">
        <v>11340</v>
      </c>
      <c r="J56" s="16">
        <f t="shared" si="0"/>
        <v>11.34</v>
      </c>
      <c r="K56" s="16">
        <f t="shared" si="1"/>
        <v>3.4020000000000001</v>
      </c>
      <c r="L56" s="16">
        <f t="shared" si="2"/>
        <v>3.9690000000000003</v>
      </c>
      <c r="M56" s="16">
        <f t="shared" si="3"/>
        <v>18.711000000000002</v>
      </c>
    </row>
    <row r="57" spans="1:13" x14ac:dyDescent="0.25">
      <c r="A57" s="1">
        <v>20</v>
      </c>
      <c r="B57" s="14" t="s">
        <v>143</v>
      </c>
      <c r="C57" s="1" t="s">
        <v>150</v>
      </c>
      <c r="D57" s="15">
        <v>10</v>
      </c>
      <c r="E57" s="1">
        <v>10</v>
      </c>
      <c r="F57" s="1">
        <v>100</v>
      </c>
      <c r="G57" s="2">
        <v>3.5000000000000003E-2</v>
      </c>
      <c r="H57" s="15">
        <v>12132</v>
      </c>
      <c r="I57" s="1">
        <v>12132</v>
      </c>
      <c r="J57" s="16">
        <f t="shared" si="0"/>
        <v>12.132</v>
      </c>
      <c r="K57" s="16">
        <f t="shared" si="1"/>
        <v>3.6395999999999997</v>
      </c>
      <c r="L57" s="16">
        <f t="shared" si="2"/>
        <v>4.2462000000000009</v>
      </c>
      <c r="M57" s="16">
        <f t="shared" si="3"/>
        <v>20.017800000000001</v>
      </c>
    </row>
    <row r="58" spans="1:13" x14ac:dyDescent="0.25">
      <c r="A58" s="1">
        <v>21</v>
      </c>
      <c r="B58" s="14" t="s">
        <v>151</v>
      </c>
      <c r="C58" s="1" t="s">
        <v>152</v>
      </c>
      <c r="D58" s="15">
        <v>10</v>
      </c>
      <c r="E58" s="1">
        <v>10</v>
      </c>
      <c r="F58" s="1">
        <v>100</v>
      </c>
      <c r="G58" s="2">
        <v>0.12</v>
      </c>
      <c r="H58" s="15">
        <v>805</v>
      </c>
      <c r="I58" s="1">
        <v>805</v>
      </c>
      <c r="J58" s="16">
        <f t="shared" si="0"/>
        <v>0.80500000000000005</v>
      </c>
      <c r="K58" s="16">
        <f t="shared" si="1"/>
        <v>0.24150000000000002</v>
      </c>
      <c r="L58" s="16">
        <f t="shared" si="2"/>
        <v>0.96599999999999997</v>
      </c>
      <c r="M58" s="16">
        <f t="shared" si="3"/>
        <v>2.0125000000000002</v>
      </c>
    </row>
    <row r="59" spans="1:13" x14ac:dyDescent="0.25">
      <c r="A59" s="1">
        <v>21</v>
      </c>
      <c r="B59" s="14" t="s">
        <v>151</v>
      </c>
      <c r="C59" s="1" t="s">
        <v>153</v>
      </c>
      <c r="D59" s="15">
        <v>10</v>
      </c>
      <c r="E59" s="1">
        <v>10</v>
      </c>
      <c r="F59" s="1">
        <v>100</v>
      </c>
      <c r="G59" s="2">
        <v>0.12</v>
      </c>
      <c r="H59" s="15">
        <v>1201</v>
      </c>
      <c r="I59" s="1">
        <v>1201</v>
      </c>
      <c r="J59" s="16">
        <f t="shared" si="0"/>
        <v>1.2010000000000001</v>
      </c>
      <c r="K59" s="16">
        <f t="shared" si="1"/>
        <v>0.36029999999999995</v>
      </c>
      <c r="L59" s="16">
        <f t="shared" si="2"/>
        <v>1.4412</v>
      </c>
      <c r="M59" s="16">
        <f t="shared" si="3"/>
        <v>3.0025000000000004</v>
      </c>
    </row>
    <row r="60" spans="1:13" x14ac:dyDescent="0.25">
      <c r="A60" s="1">
        <v>21</v>
      </c>
      <c r="B60" s="14" t="s">
        <v>151</v>
      </c>
      <c r="C60" s="1" t="s">
        <v>154</v>
      </c>
      <c r="D60" s="15">
        <v>10</v>
      </c>
      <c r="E60" s="1">
        <v>10</v>
      </c>
      <c r="F60" s="1">
        <v>100</v>
      </c>
      <c r="G60" s="2">
        <v>0.12</v>
      </c>
      <c r="H60" s="15">
        <v>1593</v>
      </c>
      <c r="I60" s="1">
        <v>1593</v>
      </c>
      <c r="J60" s="16">
        <f t="shared" si="0"/>
        <v>1.593</v>
      </c>
      <c r="K60" s="16">
        <f t="shared" si="1"/>
        <v>0.47789999999999999</v>
      </c>
      <c r="L60" s="16">
        <f t="shared" si="2"/>
        <v>1.9116</v>
      </c>
      <c r="M60" s="16">
        <f t="shared" si="3"/>
        <v>3.9824999999999999</v>
      </c>
    </row>
    <row r="61" spans="1:13" x14ac:dyDescent="0.25">
      <c r="A61" s="1">
        <v>21</v>
      </c>
      <c r="B61" s="14" t="s">
        <v>151</v>
      </c>
      <c r="C61" s="1" t="s">
        <v>128</v>
      </c>
      <c r="D61" s="15">
        <v>10</v>
      </c>
      <c r="E61" s="1">
        <v>10</v>
      </c>
      <c r="F61" s="1">
        <v>100</v>
      </c>
      <c r="G61" s="2">
        <v>0.12</v>
      </c>
      <c r="H61" s="15">
        <v>2376</v>
      </c>
      <c r="I61" s="1">
        <v>2376</v>
      </c>
      <c r="J61" s="16">
        <f t="shared" si="0"/>
        <v>2.3759999999999999</v>
      </c>
      <c r="K61" s="16">
        <f t="shared" si="1"/>
        <v>0.71279999999999999</v>
      </c>
      <c r="L61" s="16">
        <f t="shared" si="2"/>
        <v>2.8512</v>
      </c>
      <c r="M61" s="16">
        <f t="shared" si="3"/>
        <v>5.9399999999999995</v>
      </c>
    </row>
    <row r="62" spans="1:13" x14ac:dyDescent="0.25">
      <c r="A62" s="1">
        <v>21</v>
      </c>
      <c r="B62" s="14" t="s">
        <v>151</v>
      </c>
      <c r="C62" s="1" t="s">
        <v>129</v>
      </c>
      <c r="D62" s="15">
        <v>10</v>
      </c>
      <c r="E62" s="1">
        <v>10</v>
      </c>
      <c r="F62" s="1">
        <v>100</v>
      </c>
      <c r="G62" s="2">
        <v>0.12</v>
      </c>
      <c r="H62" s="15">
        <v>3164</v>
      </c>
      <c r="I62" s="1">
        <v>3164</v>
      </c>
      <c r="J62" s="16">
        <f t="shared" si="0"/>
        <v>3.1640000000000001</v>
      </c>
      <c r="K62" s="16">
        <f t="shared" si="1"/>
        <v>0.94919999999999993</v>
      </c>
      <c r="L62" s="16">
        <f t="shared" si="2"/>
        <v>3.7968000000000002</v>
      </c>
      <c r="M62" s="16">
        <f t="shared" si="3"/>
        <v>7.91</v>
      </c>
    </row>
    <row r="63" spans="1:13" x14ac:dyDescent="0.25">
      <c r="A63" s="1">
        <v>21</v>
      </c>
      <c r="B63" s="14" t="s">
        <v>151</v>
      </c>
      <c r="C63" s="1" t="s">
        <v>155</v>
      </c>
      <c r="D63" s="15">
        <v>10</v>
      </c>
      <c r="E63" s="1">
        <v>10</v>
      </c>
      <c r="F63" s="1">
        <v>100</v>
      </c>
      <c r="G63" s="2">
        <v>0.12</v>
      </c>
      <c r="H63" s="15">
        <v>3948</v>
      </c>
      <c r="I63" s="1">
        <v>3948</v>
      </c>
      <c r="J63" s="16">
        <f t="shared" si="0"/>
        <v>3.948</v>
      </c>
      <c r="K63" s="16">
        <f t="shared" si="1"/>
        <v>1.1843999999999999</v>
      </c>
      <c r="L63" s="16">
        <f t="shared" si="2"/>
        <v>4.7375999999999996</v>
      </c>
      <c r="M63" s="16">
        <f t="shared" si="3"/>
        <v>9.8699999999999992</v>
      </c>
    </row>
    <row r="64" spans="1:13" x14ac:dyDescent="0.25">
      <c r="A64" s="1">
        <v>22</v>
      </c>
      <c r="B64" s="14" t="s">
        <v>156</v>
      </c>
      <c r="C64" s="1" t="s">
        <v>157</v>
      </c>
      <c r="D64" s="15">
        <v>10</v>
      </c>
      <c r="E64" s="1">
        <v>10</v>
      </c>
      <c r="F64" s="1">
        <v>100</v>
      </c>
      <c r="G64" s="2">
        <v>0.09</v>
      </c>
      <c r="H64" s="15">
        <v>2468</v>
      </c>
      <c r="I64" s="1">
        <v>2468</v>
      </c>
      <c r="J64" s="16">
        <f t="shared" si="0"/>
        <v>2.468</v>
      </c>
      <c r="K64" s="16">
        <f t="shared" si="1"/>
        <v>0.74039999999999995</v>
      </c>
      <c r="L64" s="16">
        <f t="shared" si="2"/>
        <v>2.2212000000000001</v>
      </c>
      <c r="M64" s="16">
        <f t="shared" si="3"/>
        <v>5.4296000000000006</v>
      </c>
    </row>
    <row r="65" spans="1:13" x14ac:dyDescent="0.25">
      <c r="A65" s="1">
        <v>22</v>
      </c>
      <c r="B65" s="14" t="s">
        <v>156</v>
      </c>
      <c r="C65" s="1" t="s">
        <v>158</v>
      </c>
      <c r="D65" s="15">
        <v>10</v>
      </c>
      <c r="E65" s="1">
        <v>10</v>
      </c>
      <c r="F65" s="1">
        <v>100</v>
      </c>
      <c r="G65" s="2">
        <v>0.09</v>
      </c>
      <c r="H65" s="15">
        <v>3252</v>
      </c>
      <c r="I65" s="1">
        <v>3252</v>
      </c>
      <c r="J65" s="16">
        <f t="shared" si="0"/>
        <v>3.2519999999999998</v>
      </c>
      <c r="K65" s="16">
        <f t="shared" si="1"/>
        <v>0.97560000000000002</v>
      </c>
      <c r="L65" s="16">
        <f t="shared" si="2"/>
        <v>2.9268000000000001</v>
      </c>
      <c r="M65" s="16">
        <f t="shared" si="3"/>
        <v>7.1543999999999999</v>
      </c>
    </row>
    <row r="66" spans="1:13" x14ac:dyDescent="0.25">
      <c r="A66" s="1">
        <v>22</v>
      </c>
      <c r="B66" s="14" t="s">
        <v>156</v>
      </c>
      <c r="C66" s="1" t="s">
        <v>159</v>
      </c>
      <c r="D66" s="15">
        <v>10</v>
      </c>
      <c r="E66" s="1">
        <v>10</v>
      </c>
      <c r="F66" s="1">
        <v>100</v>
      </c>
      <c r="G66" s="2">
        <v>0.09</v>
      </c>
      <c r="H66" s="15">
        <v>4002</v>
      </c>
      <c r="I66" s="1">
        <v>4002</v>
      </c>
      <c r="J66" s="16">
        <f t="shared" si="0"/>
        <v>4.0019999999999998</v>
      </c>
      <c r="K66" s="16">
        <f t="shared" si="1"/>
        <v>1.2006000000000001</v>
      </c>
      <c r="L66" s="16">
        <f t="shared" si="2"/>
        <v>3.6017999999999999</v>
      </c>
      <c r="M66" s="16">
        <f t="shared" si="3"/>
        <v>8.8044000000000011</v>
      </c>
    </row>
    <row r="67" spans="1:13" x14ac:dyDescent="0.25">
      <c r="A67" s="1">
        <v>22</v>
      </c>
      <c r="B67" s="14" t="s">
        <v>156</v>
      </c>
      <c r="C67" s="1" t="s">
        <v>160</v>
      </c>
      <c r="D67" s="15">
        <v>10</v>
      </c>
      <c r="E67" s="1">
        <v>10</v>
      </c>
      <c r="F67" s="1">
        <v>100</v>
      </c>
      <c r="G67" s="2">
        <v>0.09</v>
      </c>
      <c r="H67" s="15">
        <v>4711</v>
      </c>
      <c r="I67" s="1">
        <v>4711</v>
      </c>
      <c r="J67" s="16">
        <f t="shared" si="0"/>
        <v>4.7110000000000003</v>
      </c>
      <c r="K67" s="16">
        <f t="shared" si="1"/>
        <v>1.4133</v>
      </c>
      <c r="L67" s="16">
        <f t="shared" si="2"/>
        <v>4.2399000000000004</v>
      </c>
      <c r="M67" s="16">
        <f t="shared" si="3"/>
        <v>10.3642</v>
      </c>
    </row>
    <row r="68" spans="1:13" x14ac:dyDescent="0.25">
      <c r="A68" s="1">
        <v>23</v>
      </c>
      <c r="B68" s="14" t="s">
        <v>161</v>
      </c>
      <c r="C68" s="1" t="s">
        <v>157</v>
      </c>
      <c r="D68" s="15">
        <v>10</v>
      </c>
      <c r="E68" s="1">
        <v>10</v>
      </c>
      <c r="F68" s="1">
        <v>100</v>
      </c>
      <c r="G68" s="2">
        <v>7.0000000000000007E-2</v>
      </c>
      <c r="H68" s="15">
        <v>684</v>
      </c>
      <c r="I68" s="1">
        <v>684</v>
      </c>
      <c r="J68" s="16">
        <f t="shared" si="0"/>
        <v>0.68400000000000005</v>
      </c>
      <c r="K68" s="16">
        <f t="shared" si="1"/>
        <v>0.20519999999999999</v>
      </c>
      <c r="L68" s="16">
        <f t="shared" si="2"/>
        <v>0.4788</v>
      </c>
      <c r="M68" s="16">
        <f t="shared" si="3"/>
        <v>1.3679999999999999</v>
      </c>
    </row>
    <row r="69" spans="1:13" x14ac:dyDescent="0.25">
      <c r="A69" s="1">
        <v>23</v>
      </c>
      <c r="B69" s="14" t="s">
        <v>161</v>
      </c>
      <c r="C69" s="1" t="s">
        <v>158</v>
      </c>
      <c r="D69" s="15">
        <v>10</v>
      </c>
      <c r="E69" s="1">
        <v>10</v>
      </c>
      <c r="F69" s="1">
        <v>100</v>
      </c>
      <c r="G69" s="2">
        <v>7.0000000000000007E-2</v>
      </c>
      <c r="H69" s="15">
        <v>881</v>
      </c>
      <c r="I69" s="1">
        <v>881</v>
      </c>
      <c r="J69" s="16">
        <f t="shared" ref="J69:J132" si="4">+I69/(E69*F69)</f>
        <v>0.88100000000000001</v>
      </c>
      <c r="K69" s="16">
        <f t="shared" ref="K69:K132" si="5">+(I69/F69)*($K$1/100)</f>
        <v>0.26429999999999998</v>
      </c>
      <c r="L69" s="16">
        <f t="shared" si="2"/>
        <v>0.61670000000000014</v>
      </c>
      <c r="M69" s="16">
        <f t="shared" si="3"/>
        <v>1.762</v>
      </c>
    </row>
    <row r="70" spans="1:13" x14ac:dyDescent="0.25">
      <c r="A70" s="1">
        <v>23</v>
      </c>
      <c r="B70" s="14" t="s">
        <v>161</v>
      </c>
      <c r="C70" s="1" t="s">
        <v>159</v>
      </c>
      <c r="D70" s="15">
        <v>10</v>
      </c>
      <c r="E70" s="1">
        <v>10</v>
      </c>
      <c r="F70" s="1">
        <v>100</v>
      </c>
      <c r="G70" s="2">
        <v>7.0000000000000007E-2</v>
      </c>
      <c r="H70" s="15">
        <v>1074</v>
      </c>
      <c r="I70" s="1">
        <v>1074</v>
      </c>
      <c r="J70" s="16">
        <f t="shared" si="4"/>
        <v>1.0740000000000001</v>
      </c>
      <c r="K70" s="16">
        <f t="shared" si="5"/>
        <v>0.32219999999999999</v>
      </c>
      <c r="L70" s="16">
        <f t="shared" ref="L70:L133" si="6">+I70*G70/100</f>
        <v>0.75180000000000002</v>
      </c>
      <c r="M70" s="16">
        <f t="shared" ref="M70:M133" si="7">+J70+K70+L70</f>
        <v>2.1480000000000001</v>
      </c>
    </row>
    <row r="71" spans="1:13" x14ac:dyDescent="0.25">
      <c r="A71" s="1">
        <v>23</v>
      </c>
      <c r="B71" s="14" t="s">
        <v>161</v>
      </c>
      <c r="C71" s="1" t="s">
        <v>160</v>
      </c>
      <c r="D71" s="15">
        <v>10</v>
      </c>
      <c r="E71" s="1">
        <v>10</v>
      </c>
      <c r="F71" s="1">
        <v>100</v>
      </c>
      <c r="G71" s="2">
        <v>7.0000000000000007E-2</v>
      </c>
      <c r="H71" s="15">
        <v>1271</v>
      </c>
      <c r="I71" s="1">
        <v>1271</v>
      </c>
      <c r="J71" s="16">
        <f t="shared" si="4"/>
        <v>1.2709999999999999</v>
      </c>
      <c r="K71" s="16">
        <f t="shared" si="5"/>
        <v>0.38130000000000003</v>
      </c>
      <c r="L71" s="16">
        <f t="shared" si="6"/>
        <v>0.88970000000000016</v>
      </c>
      <c r="M71" s="16">
        <f t="shared" si="7"/>
        <v>2.5419999999999998</v>
      </c>
    </row>
    <row r="72" spans="1:13" x14ac:dyDescent="0.25">
      <c r="A72" s="1">
        <v>23</v>
      </c>
      <c r="B72" s="14" t="s">
        <v>161</v>
      </c>
      <c r="C72" s="1" t="s">
        <v>162</v>
      </c>
      <c r="D72" s="15">
        <v>10</v>
      </c>
      <c r="E72" s="1">
        <v>10</v>
      </c>
      <c r="F72" s="1">
        <v>100</v>
      </c>
      <c r="G72" s="2">
        <v>7.0000000000000007E-2</v>
      </c>
      <c r="H72" s="15">
        <v>1464</v>
      </c>
      <c r="I72" s="1">
        <v>1464</v>
      </c>
      <c r="J72" s="16">
        <f t="shared" si="4"/>
        <v>1.464</v>
      </c>
      <c r="K72" s="16">
        <f t="shared" si="5"/>
        <v>0.43919999999999998</v>
      </c>
      <c r="L72" s="16">
        <f t="shared" si="6"/>
        <v>1.0247999999999999</v>
      </c>
      <c r="M72" s="16">
        <f t="shared" si="7"/>
        <v>2.9279999999999999</v>
      </c>
    </row>
    <row r="73" spans="1:13" x14ac:dyDescent="0.25">
      <c r="A73" s="1">
        <v>23</v>
      </c>
      <c r="B73" s="14" t="s">
        <v>161</v>
      </c>
      <c r="C73" s="1" t="s">
        <v>163</v>
      </c>
      <c r="D73" s="15">
        <v>10</v>
      </c>
      <c r="E73" s="1">
        <v>10</v>
      </c>
      <c r="F73" s="1">
        <v>100</v>
      </c>
      <c r="G73" s="2">
        <v>7.0000000000000007E-2</v>
      </c>
      <c r="H73" s="15">
        <v>1660</v>
      </c>
      <c r="I73" s="1">
        <v>1660</v>
      </c>
      <c r="J73" s="16">
        <f t="shared" si="4"/>
        <v>1.66</v>
      </c>
      <c r="K73" s="16">
        <f t="shared" si="5"/>
        <v>0.498</v>
      </c>
      <c r="L73" s="16">
        <f t="shared" si="6"/>
        <v>1.1620000000000001</v>
      </c>
      <c r="M73" s="16">
        <f t="shared" si="7"/>
        <v>3.3200000000000003</v>
      </c>
    </row>
    <row r="74" spans="1:13" x14ac:dyDescent="0.25">
      <c r="A74" s="1">
        <v>23</v>
      </c>
      <c r="B74" s="14" t="s">
        <v>161</v>
      </c>
      <c r="C74" s="1" t="s">
        <v>164</v>
      </c>
      <c r="D74" s="15">
        <v>10</v>
      </c>
      <c r="E74" s="1">
        <v>10</v>
      </c>
      <c r="F74" s="1">
        <v>100</v>
      </c>
      <c r="G74" s="2">
        <v>7.0000000000000007E-2</v>
      </c>
      <c r="H74" s="15">
        <v>1854</v>
      </c>
      <c r="I74" s="1">
        <v>1854</v>
      </c>
      <c r="J74" s="16">
        <f t="shared" si="4"/>
        <v>1.8540000000000001</v>
      </c>
      <c r="K74" s="16">
        <f t="shared" si="5"/>
        <v>0.55619999999999992</v>
      </c>
      <c r="L74" s="16">
        <f t="shared" si="6"/>
        <v>1.2978000000000001</v>
      </c>
      <c r="M74" s="16">
        <f t="shared" si="7"/>
        <v>3.7080000000000002</v>
      </c>
    </row>
    <row r="75" spans="1:13" x14ac:dyDescent="0.25">
      <c r="A75" s="1">
        <v>23</v>
      </c>
      <c r="B75" s="14" t="s">
        <v>161</v>
      </c>
      <c r="C75" s="1" t="s">
        <v>165</v>
      </c>
      <c r="D75" s="15">
        <v>10</v>
      </c>
      <c r="E75" s="1">
        <v>10</v>
      </c>
      <c r="F75" s="1">
        <v>100</v>
      </c>
      <c r="G75" s="2">
        <v>7.0000000000000007E-2</v>
      </c>
      <c r="H75" s="15">
        <v>2050</v>
      </c>
      <c r="I75" s="1">
        <v>2050</v>
      </c>
      <c r="J75" s="16">
        <f t="shared" si="4"/>
        <v>2.0499999999999998</v>
      </c>
      <c r="K75" s="16">
        <f t="shared" si="5"/>
        <v>0.61499999999999999</v>
      </c>
      <c r="L75" s="16">
        <f t="shared" si="6"/>
        <v>1.4350000000000001</v>
      </c>
      <c r="M75" s="16">
        <f t="shared" si="7"/>
        <v>4.0999999999999996</v>
      </c>
    </row>
    <row r="76" spans="1:13" x14ac:dyDescent="0.25">
      <c r="A76" s="1">
        <v>24</v>
      </c>
      <c r="B76" s="14" t="s">
        <v>166</v>
      </c>
      <c r="C76" s="1" t="s">
        <v>157</v>
      </c>
      <c r="D76" s="15">
        <v>10</v>
      </c>
      <c r="E76" s="1">
        <v>10</v>
      </c>
      <c r="F76" s="1">
        <v>100</v>
      </c>
      <c r="G76" s="2">
        <v>7.0000000000000007E-2</v>
      </c>
      <c r="H76" s="15">
        <v>900</v>
      </c>
      <c r="I76" s="1">
        <v>900</v>
      </c>
      <c r="J76" s="16">
        <f t="shared" si="4"/>
        <v>0.9</v>
      </c>
      <c r="K76" s="16">
        <f t="shared" si="5"/>
        <v>0.27</v>
      </c>
      <c r="L76" s="16">
        <f t="shared" si="6"/>
        <v>0.63000000000000012</v>
      </c>
      <c r="M76" s="16">
        <f t="shared" si="7"/>
        <v>1.8</v>
      </c>
    </row>
    <row r="77" spans="1:13" x14ac:dyDescent="0.25">
      <c r="A77" s="1">
        <v>24</v>
      </c>
      <c r="B77" s="14" t="s">
        <v>166</v>
      </c>
      <c r="C77" s="1" t="s">
        <v>158</v>
      </c>
      <c r="D77" s="15">
        <v>10</v>
      </c>
      <c r="E77" s="1">
        <v>10</v>
      </c>
      <c r="F77" s="1">
        <v>100</v>
      </c>
      <c r="G77" s="2">
        <v>7.0000000000000007E-2</v>
      </c>
      <c r="H77" s="15">
        <v>1159</v>
      </c>
      <c r="I77" s="1">
        <v>1159</v>
      </c>
      <c r="J77" s="16">
        <f t="shared" si="4"/>
        <v>1.159</v>
      </c>
      <c r="K77" s="16">
        <f t="shared" si="5"/>
        <v>0.34770000000000001</v>
      </c>
      <c r="L77" s="16">
        <f t="shared" si="6"/>
        <v>0.81130000000000013</v>
      </c>
      <c r="M77" s="16">
        <f t="shared" si="7"/>
        <v>2.3180000000000001</v>
      </c>
    </row>
    <row r="78" spans="1:13" x14ac:dyDescent="0.25">
      <c r="A78" s="1">
        <v>24</v>
      </c>
      <c r="B78" s="14" t="s">
        <v>166</v>
      </c>
      <c r="C78" s="1" t="s">
        <v>159</v>
      </c>
      <c r="D78" s="15">
        <v>10</v>
      </c>
      <c r="E78" s="1">
        <v>10</v>
      </c>
      <c r="F78" s="1">
        <v>100</v>
      </c>
      <c r="G78" s="2">
        <v>7.0000000000000007E-2</v>
      </c>
      <c r="H78" s="15">
        <v>1413</v>
      </c>
      <c r="I78" s="1">
        <v>1413</v>
      </c>
      <c r="J78" s="16">
        <f t="shared" si="4"/>
        <v>1.413</v>
      </c>
      <c r="K78" s="16">
        <f t="shared" si="5"/>
        <v>0.4239</v>
      </c>
      <c r="L78" s="16">
        <f t="shared" si="6"/>
        <v>0.98910000000000009</v>
      </c>
      <c r="M78" s="16">
        <f t="shared" si="7"/>
        <v>2.8260000000000001</v>
      </c>
    </row>
    <row r="79" spans="1:13" x14ac:dyDescent="0.25">
      <c r="A79" s="1">
        <v>24</v>
      </c>
      <c r="B79" s="14" t="s">
        <v>166</v>
      </c>
      <c r="C79" s="1" t="s">
        <v>160</v>
      </c>
      <c r="D79" s="15">
        <v>10</v>
      </c>
      <c r="E79" s="1">
        <v>10</v>
      </c>
      <c r="F79" s="1">
        <v>100</v>
      </c>
      <c r="G79" s="2">
        <v>7.0000000000000007E-2</v>
      </c>
      <c r="H79" s="15">
        <v>1672</v>
      </c>
      <c r="I79" s="1">
        <v>1672</v>
      </c>
      <c r="J79" s="16">
        <f t="shared" si="4"/>
        <v>1.6719999999999999</v>
      </c>
      <c r="K79" s="16">
        <f t="shared" si="5"/>
        <v>0.50159999999999993</v>
      </c>
      <c r="L79" s="16">
        <f t="shared" si="6"/>
        <v>1.1704000000000001</v>
      </c>
      <c r="M79" s="16">
        <f t="shared" si="7"/>
        <v>3.3440000000000003</v>
      </c>
    </row>
    <row r="80" spans="1:13" x14ac:dyDescent="0.25">
      <c r="A80" s="1">
        <v>24</v>
      </c>
      <c r="B80" s="14" t="s">
        <v>166</v>
      </c>
      <c r="C80" s="1" t="s">
        <v>162</v>
      </c>
      <c r="D80" s="15">
        <v>10</v>
      </c>
      <c r="E80" s="1">
        <v>10</v>
      </c>
      <c r="F80" s="1">
        <v>100</v>
      </c>
      <c r="G80" s="2">
        <v>7.0000000000000007E-2</v>
      </c>
      <c r="H80" s="15">
        <v>1926</v>
      </c>
      <c r="I80" s="1">
        <v>1926</v>
      </c>
      <c r="J80" s="16">
        <f t="shared" si="4"/>
        <v>1.9259999999999999</v>
      </c>
      <c r="K80" s="16">
        <f t="shared" si="5"/>
        <v>0.57779999999999998</v>
      </c>
      <c r="L80" s="16">
        <f t="shared" si="6"/>
        <v>1.3482000000000003</v>
      </c>
      <c r="M80" s="16">
        <f t="shared" si="7"/>
        <v>3.8520000000000003</v>
      </c>
    </row>
    <row r="81" spans="1:13" x14ac:dyDescent="0.25">
      <c r="A81" s="1">
        <v>24</v>
      </c>
      <c r="B81" s="14" t="s">
        <v>166</v>
      </c>
      <c r="C81" s="1" t="s">
        <v>163</v>
      </c>
      <c r="D81" s="15">
        <v>10</v>
      </c>
      <c r="E81" s="1">
        <v>10</v>
      </c>
      <c r="F81" s="1">
        <v>100</v>
      </c>
      <c r="G81" s="2">
        <v>7.0000000000000007E-2</v>
      </c>
      <c r="H81" s="15">
        <v>2185</v>
      </c>
      <c r="I81" s="1">
        <v>2185</v>
      </c>
      <c r="J81" s="16">
        <f t="shared" si="4"/>
        <v>2.1850000000000001</v>
      </c>
      <c r="K81" s="16">
        <f t="shared" si="5"/>
        <v>0.65549999999999997</v>
      </c>
      <c r="L81" s="16">
        <f t="shared" si="6"/>
        <v>1.5295000000000001</v>
      </c>
      <c r="M81" s="16">
        <f t="shared" si="7"/>
        <v>4.37</v>
      </c>
    </row>
    <row r="82" spans="1:13" x14ac:dyDescent="0.25">
      <c r="A82" s="1">
        <v>24</v>
      </c>
      <c r="B82" s="14" t="s">
        <v>166</v>
      </c>
      <c r="C82" s="1" t="s">
        <v>164</v>
      </c>
      <c r="D82" s="15">
        <v>10</v>
      </c>
      <c r="E82" s="1">
        <v>10</v>
      </c>
      <c r="F82" s="1">
        <v>100</v>
      </c>
      <c r="G82" s="2">
        <v>7.0000000000000007E-2</v>
      </c>
      <c r="H82" s="15">
        <v>2439</v>
      </c>
      <c r="I82" s="1">
        <v>2439</v>
      </c>
      <c r="J82" s="16">
        <f t="shared" si="4"/>
        <v>2.4390000000000001</v>
      </c>
      <c r="K82" s="16">
        <f t="shared" si="5"/>
        <v>0.73170000000000002</v>
      </c>
      <c r="L82" s="16">
        <f t="shared" si="6"/>
        <v>1.7073000000000003</v>
      </c>
      <c r="M82" s="16">
        <f t="shared" si="7"/>
        <v>4.8780000000000001</v>
      </c>
    </row>
    <row r="83" spans="1:13" x14ac:dyDescent="0.25">
      <c r="A83" s="1">
        <v>24</v>
      </c>
      <c r="B83" s="14" t="s">
        <v>166</v>
      </c>
      <c r="C83" s="1" t="s">
        <v>165</v>
      </c>
      <c r="D83" s="15">
        <v>10</v>
      </c>
      <c r="E83" s="1">
        <v>10</v>
      </c>
      <c r="F83" s="1">
        <v>100</v>
      </c>
      <c r="G83" s="2">
        <v>7.0000000000000007E-2</v>
      </c>
      <c r="H83" s="15">
        <v>2697</v>
      </c>
      <c r="I83" s="1">
        <v>2697</v>
      </c>
      <c r="J83" s="16">
        <f t="shared" si="4"/>
        <v>2.6970000000000001</v>
      </c>
      <c r="K83" s="16">
        <f t="shared" si="5"/>
        <v>0.80909999999999993</v>
      </c>
      <c r="L83" s="16">
        <f t="shared" si="6"/>
        <v>1.8879000000000001</v>
      </c>
      <c r="M83" s="16">
        <f t="shared" si="7"/>
        <v>5.3940000000000001</v>
      </c>
    </row>
    <row r="84" spans="1:13" x14ac:dyDescent="0.25">
      <c r="A84" s="1">
        <v>25</v>
      </c>
      <c r="B84" s="14" t="s">
        <v>167</v>
      </c>
      <c r="C84" s="1" t="s">
        <v>168</v>
      </c>
      <c r="D84" s="15">
        <v>10</v>
      </c>
      <c r="E84" s="1">
        <v>10</v>
      </c>
      <c r="F84" s="1">
        <v>100</v>
      </c>
      <c r="G84" s="2">
        <v>7.0000000000000007E-2</v>
      </c>
      <c r="H84" s="15">
        <v>1680</v>
      </c>
      <c r="I84" s="1">
        <v>1680</v>
      </c>
      <c r="J84" s="16">
        <f t="shared" si="4"/>
        <v>1.68</v>
      </c>
      <c r="K84" s="16">
        <f t="shared" si="5"/>
        <v>0.504</v>
      </c>
      <c r="L84" s="16">
        <f t="shared" si="6"/>
        <v>1.1760000000000002</v>
      </c>
      <c r="M84" s="16">
        <f t="shared" si="7"/>
        <v>3.3600000000000003</v>
      </c>
    </row>
    <row r="85" spans="1:13" x14ac:dyDescent="0.25">
      <c r="A85" s="1">
        <v>25</v>
      </c>
      <c r="B85" s="14" t="s">
        <v>167</v>
      </c>
      <c r="C85" s="1" t="s">
        <v>169</v>
      </c>
      <c r="D85" s="15">
        <v>10</v>
      </c>
      <c r="E85" s="1">
        <v>10</v>
      </c>
      <c r="F85" s="1">
        <v>100</v>
      </c>
      <c r="G85" s="2">
        <v>7.0000000000000007E-2</v>
      </c>
      <c r="H85" s="15">
        <v>1959</v>
      </c>
      <c r="I85" s="1">
        <v>1959</v>
      </c>
      <c r="J85" s="16">
        <f t="shared" si="4"/>
        <v>1.9590000000000001</v>
      </c>
      <c r="K85" s="16">
        <f t="shared" si="5"/>
        <v>0.5877</v>
      </c>
      <c r="L85" s="16">
        <f t="shared" si="6"/>
        <v>1.3713000000000002</v>
      </c>
      <c r="M85" s="16">
        <f t="shared" si="7"/>
        <v>3.9180000000000001</v>
      </c>
    </row>
    <row r="86" spans="1:13" x14ac:dyDescent="0.25">
      <c r="A86" s="1">
        <v>25</v>
      </c>
      <c r="B86" s="14" t="s">
        <v>167</v>
      </c>
      <c r="C86" s="1" t="s">
        <v>170</v>
      </c>
      <c r="D86" s="15">
        <v>10</v>
      </c>
      <c r="E86" s="1">
        <v>10</v>
      </c>
      <c r="F86" s="1">
        <v>100</v>
      </c>
      <c r="G86" s="2">
        <v>7.0000000000000007E-2</v>
      </c>
      <c r="H86" s="15">
        <v>2314</v>
      </c>
      <c r="I86" s="1">
        <v>2314</v>
      </c>
      <c r="J86" s="16">
        <f t="shared" si="4"/>
        <v>2.3140000000000001</v>
      </c>
      <c r="K86" s="16">
        <f t="shared" si="5"/>
        <v>0.69420000000000004</v>
      </c>
      <c r="L86" s="16">
        <f t="shared" si="6"/>
        <v>1.6198000000000001</v>
      </c>
      <c r="M86" s="16">
        <f t="shared" si="7"/>
        <v>4.6280000000000001</v>
      </c>
    </row>
    <row r="87" spans="1:13" x14ac:dyDescent="0.25">
      <c r="A87" s="1">
        <v>25</v>
      </c>
      <c r="B87" s="14" t="s">
        <v>167</v>
      </c>
      <c r="C87" s="1" t="s">
        <v>171</v>
      </c>
      <c r="D87" s="15">
        <v>10</v>
      </c>
      <c r="E87" s="1">
        <v>10</v>
      </c>
      <c r="F87" s="1">
        <v>100</v>
      </c>
      <c r="G87" s="2">
        <v>7.0000000000000007E-2</v>
      </c>
      <c r="H87" s="15">
        <v>2952</v>
      </c>
      <c r="I87" s="1">
        <v>2952</v>
      </c>
      <c r="J87" s="16">
        <f t="shared" si="4"/>
        <v>2.952</v>
      </c>
      <c r="K87" s="16">
        <f t="shared" si="5"/>
        <v>0.88559999999999994</v>
      </c>
      <c r="L87" s="16">
        <f t="shared" si="6"/>
        <v>2.0664000000000002</v>
      </c>
      <c r="M87" s="16">
        <f t="shared" si="7"/>
        <v>5.9039999999999999</v>
      </c>
    </row>
    <row r="88" spans="1:13" x14ac:dyDescent="0.25">
      <c r="A88" s="1">
        <v>25</v>
      </c>
      <c r="B88" s="14" t="s">
        <v>167</v>
      </c>
      <c r="C88" s="1" t="s">
        <v>172</v>
      </c>
      <c r="D88" s="15">
        <v>10</v>
      </c>
      <c r="E88" s="1">
        <v>10</v>
      </c>
      <c r="F88" s="1">
        <v>100</v>
      </c>
      <c r="G88" s="2">
        <v>7.0000000000000007E-2</v>
      </c>
      <c r="H88" s="15">
        <v>3589</v>
      </c>
      <c r="I88" s="1">
        <v>3589</v>
      </c>
      <c r="J88" s="16">
        <f t="shared" si="4"/>
        <v>3.589</v>
      </c>
      <c r="K88" s="16">
        <f t="shared" si="5"/>
        <v>1.0767</v>
      </c>
      <c r="L88" s="16">
        <f t="shared" si="6"/>
        <v>2.5123000000000002</v>
      </c>
      <c r="M88" s="16">
        <f t="shared" si="7"/>
        <v>7.1780000000000008</v>
      </c>
    </row>
    <row r="89" spans="1:13" x14ac:dyDescent="0.25">
      <c r="A89" s="1">
        <v>25</v>
      </c>
      <c r="B89" s="14" t="s">
        <v>167</v>
      </c>
      <c r="C89" s="1" t="s">
        <v>173</v>
      </c>
      <c r="D89" s="15">
        <v>10</v>
      </c>
      <c r="E89" s="1">
        <v>10</v>
      </c>
      <c r="F89" s="1">
        <v>100</v>
      </c>
      <c r="G89" s="2">
        <v>7.0000000000000007E-2</v>
      </c>
      <c r="H89" s="15">
        <v>4211</v>
      </c>
      <c r="I89" s="1">
        <v>4211</v>
      </c>
      <c r="J89" s="16">
        <f t="shared" si="4"/>
        <v>4.2110000000000003</v>
      </c>
      <c r="K89" s="16">
        <f t="shared" si="5"/>
        <v>1.2632999999999999</v>
      </c>
      <c r="L89" s="16">
        <f t="shared" si="6"/>
        <v>2.9477000000000002</v>
      </c>
      <c r="M89" s="16">
        <f t="shared" si="7"/>
        <v>8.4220000000000006</v>
      </c>
    </row>
    <row r="90" spans="1:13" x14ac:dyDescent="0.25">
      <c r="A90" s="1">
        <v>25</v>
      </c>
      <c r="B90" s="14" t="s">
        <v>167</v>
      </c>
      <c r="C90" s="1" t="s">
        <v>174</v>
      </c>
      <c r="D90" s="15">
        <v>10</v>
      </c>
      <c r="E90" s="1">
        <v>10</v>
      </c>
      <c r="F90" s="1">
        <v>100</v>
      </c>
      <c r="G90" s="2">
        <v>7.0000000000000007E-2</v>
      </c>
      <c r="H90" s="15">
        <v>4878</v>
      </c>
      <c r="I90" s="1">
        <v>4878</v>
      </c>
      <c r="J90" s="16">
        <f t="shared" si="4"/>
        <v>4.8780000000000001</v>
      </c>
      <c r="K90" s="16">
        <f t="shared" si="5"/>
        <v>1.4634</v>
      </c>
      <c r="L90" s="16">
        <f t="shared" si="6"/>
        <v>3.4146000000000005</v>
      </c>
      <c r="M90" s="16">
        <f t="shared" si="7"/>
        <v>9.7560000000000002</v>
      </c>
    </row>
    <row r="91" spans="1:13" x14ac:dyDescent="0.25">
      <c r="A91" s="1">
        <v>26</v>
      </c>
      <c r="B91" s="14" t="s">
        <v>175</v>
      </c>
      <c r="C91" s="1" t="s">
        <v>176</v>
      </c>
      <c r="D91" s="15">
        <v>10</v>
      </c>
      <c r="E91" s="1">
        <v>10</v>
      </c>
      <c r="F91" s="1">
        <v>100</v>
      </c>
      <c r="G91" s="2">
        <v>0.05</v>
      </c>
      <c r="H91" s="15">
        <v>1644</v>
      </c>
      <c r="I91" s="1">
        <v>1644</v>
      </c>
      <c r="J91" s="16">
        <f t="shared" si="4"/>
        <v>1.6439999999999999</v>
      </c>
      <c r="K91" s="16">
        <f t="shared" si="5"/>
        <v>0.49320000000000003</v>
      </c>
      <c r="L91" s="16">
        <f t="shared" si="6"/>
        <v>0.82200000000000006</v>
      </c>
      <c r="M91" s="16">
        <f t="shared" si="7"/>
        <v>2.9592000000000001</v>
      </c>
    </row>
    <row r="92" spans="1:13" x14ac:dyDescent="0.25">
      <c r="A92" s="1">
        <v>26</v>
      </c>
      <c r="B92" s="14" t="s">
        <v>175</v>
      </c>
      <c r="C92" s="1" t="s">
        <v>177</v>
      </c>
      <c r="D92" s="15">
        <v>10</v>
      </c>
      <c r="E92" s="1">
        <v>10</v>
      </c>
      <c r="F92" s="1">
        <v>100</v>
      </c>
      <c r="G92" s="2">
        <v>0.05</v>
      </c>
      <c r="H92" s="15">
        <v>2082</v>
      </c>
      <c r="I92" s="1">
        <v>2082</v>
      </c>
      <c r="J92" s="16">
        <f t="shared" si="4"/>
        <v>2.0819999999999999</v>
      </c>
      <c r="K92" s="16">
        <f t="shared" si="5"/>
        <v>0.62459999999999993</v>
      </c>
      <c r="L92" s="16">
        <f t="shared" si="6"/>
        <v>1.0410000000000001</v>
      </c>
      <c r="M92" s="16">
        <f t="shared" si="7"/>
        <v>3.7476000000000003</v>
      </c>
    </row>
    <row r="93" spans="1:13" x14ac:dyDescent="0.25">
      <c r="A93" s="1">
        <v>26</v>
      </c>
      <c r="B93" s="14" t="s">
        <v>175</v>
      </c>
      <c r="C93" s="1" t="s">
        <v>178</v>
      </c>
      <c r="D93" s="15">
        <v>10</v>
      </c>
      <c r="E93" s="1">
        <v>10</v>
      </c>
      <c r="F93" s="1">
        <v>100</v>
      </c>
      <c r="G93" s="2">
        <v>0.05</v>
      </c>
      <c r="H93" s="15">
        <v>2557</v>
      </c>
      <c r="I93" s="1">
        <v>2557</v>
      </c>
      <c r="J93" s="16">
        <f t="shared" si="4"/>
        <v>2.5569999999999999</v>
      </c>
      <c r="K93" s="16">
        <f t="shared" si="5"/>
        <v>0.7671</v>
      </c>
      <c r="L93" s="16">
        <f t="shared" si="6"/>
        <v>1.2785000000000002</v>
      </c>
      <c r="M93" s="16">
        <f t="shared" si="7"/>
        <v>4.6026000000000007</v>
      </c>
    </row>
    <row r="94" spans="1:13" x14ac:dyDescent="0.25">
      <c r="A94" s="1">
        <v>26</v>
      </c>
      <c r="B94" s="14" t="s">
        <v>175</v>
      </c>
      <c r="C94" s="1" t="s">
        <v>179</v>
      </c>
      <c r="D94" s="15">
        <v>10</v>
      </c>
      <c r="E94" s="1">
        <v>10</v>
      </c>
      <c r="F94" s="1">
        <v>100</v>
      </c>
      <c r="G94" s="2">
        <v>0.05</v>
      </c>
      <c r="H94" s="15">
        <v>3032</v>
      </c>
      <c r="I94" s="1">
        <v>3032</v>
      </c>
      <c r="J94" s="16">
        <f t="shared" si="4"/>
        <v>3.032</v>
      </c>
      <c r="K94" s="16">
        <f t="shared" si="5"/>
        <v>0.90959999999999996</v>
      </c>
      <c r="L94" s="16">
        <f t="shared" si="6"/>
        <v>1.516</v>
      </c>
      <c r="M94" s="16">
        <f t="shared" si="7"/>
        <v>5.4576000000000002</v>
      </c>
    </row>
    <row r="95" spans="1:13" x14ac:dyDescent="0.25">
      <c r="A95" s="1">
        <v>26</v>
      </c>
      <c r="B95" s="14" t="s">
        <v>175</v>
      </c>
      <c r="C95" s="1" t="s">
        <v>180</v>
      </c>
      <c r="D95" s="15">
        <v>10</v>
      </c>
      <c r="E95" s="1">
        <v>10</v>
      </c>
      <c r="F95" s="1">
        <v>100</v>
      </c>
      <c r="G95" s="2">
        <v>0.05</v>
      </c>
      <c r="H95" s="15">
        <v>3507</v>
      </c>
      <c r="I95" s="1">
        <v>3507</v>
      </c>
      <c r="J95" s="16">
        <f t="shared" si="4"/>
        <v>3.5070000000000001</v>
      </c>
      <c r="K95" s="16">
        <f t="shared" si="5"/>
        <v>1.0521</v>
      </c>
      <c r="L95" s="16">
        <f t="shared" si="6"/>
        <v>1.7535000000000003</v>
      </c>
      <c r="M95" s="16">
        <f t="shared" si="7"/>
        <v>6.3125999999999998</v>
      </c>
    </row>
    <row r="96" spans="1:13" x14ac:dyDescent="0.25">
      <c r="A96" s="1">
        <v>27</v>
      </c>
      <c r="B96" s="14" t="s">
        <v>181</v>
      </c>
      <c r="C96" s="1" t="s">
        <v>176</v>
      </c>
      <c r="D96" s="15">
        <v>10</v>
      </c>
      <c r="E96" s="1">
        <v>10</v>
      </c>
      <c r="F96" s="1">
        <v>100</v>
      </c>
      <c r="G96" s="2">
        <v>0.05</v>
      </c>
      <c r="H96" s="15">
        <v>2448</v>
      </c>
      <c r="I96" s="1">
        <v>2448</v>
      </c>
      <c r="J96" s="16">
        <f t="shared" si="4"/>
        <v>2.448</v>
      </c>
      <c r="K96" s="16">
        <f t="shared" si="5"/>
        <v>0.73439999999999994</v>
      </c>
      <c r="L96" s="16">
        <f t="shared" si="6"/>
        <v>1.224</v>
      </c>
      <c r="M96" s="16">
        <f t="shared" si="7"/>
        <v>4.4063999999999997</v>
      </c>
    </row>
    <row r="97" spans="1:13" x14ac:dyDescent="0.25">
      <c r="A97" s="1">
        <v>27</v>
      </c>
      <c r="B97" s="14" t="s">
        <v>181</v>
      </c>
      <c r="C97" s="1" t="s">
        <v>177</v>
      </c>
      <c r="D97" s="15">
        <v>10</v>
      </c>
      <c r="E97" s="1">
        <v>10</v>
      </c>
      <c r="F97" s="1">
        <v>100</v>
      </c>
      <c r="G97" s="2">
        <v>0.05</v>
      </c>
      <c r="H97" s="15">
        <v>3142</v>
      </c>
      <c r="I97" s="1">
        <v>3142</v>
      </c>
      <c r="J97" s="16">
        <f t="shared" si="4"/>
        <v>3.1419999999999999</v>
      </c>
      <c r="K97" s="16">
        <f t="shared" si="5"/>
        <v>0.94259999999999999</v>
      </c>
      <c r="L97" s="16">
        <f t="shared" si="6"/>
        <v>1.5710000000000002</v>
      </c>
      <c r="M97" s="16">
        <f t="shared" si="7"/>
        <v>5.6555999999999997</v>
      </c>
    </row>
    <row r="98" spans="1:13" x14ac:dyDescent="0.25">
      <c r="A98" s="1">
        <v>27</v>
      </c>
      <c r="B98" s="14" t="s">
        <v>181</v>
      </c>
      <c r="C98" s="1" t="s">
        <v>178</v>
      </c>
      <c r="D98" s="15">
        <v>10</v>
      </c>
      <c r="E98" s="1">
        <v>10</v>
      </c>
      <c r="F98" s="1">
        <v>100</v>
      </c>
      <c r="G98" s="2">
        <v>0.05</v>
      </c>
      <c r="H98" s="15">
        <v>3872</v>
      </c>
      <c r="I98" s="1">
        <v>3872</v>
      </c>
      <c r="J98" s="16">
        <f t="shared" si="4"/>
        <v>3.8719999999999999</v>
      </c>
      <c r="K98" s="16">
        <f t="shared" si="5"/>
        <v>1.1616</v>
      </c>
      <c r="L98" s="16">
        <f t="shared" si="6"/>
        <v>1.9360000000000002</v>
      </c>
      <c r="M98" s="16">
        <f t="shared" si="7"/>
        <v>6.9695999999999998</v>
      </c>
    </row>
    <row r="99" spans="1:13" x14ac:dyDescent="0.25">
      <c r="A99" s="1">
        <v>27</v>
      </c>
      <c r="B99" s="14" t="s">
        <v>181</v>
      </c>
      <c r="C99" s="1" t="s">
        <v>179</v>
      </c>
      <c r="D99" s="15">
        <v>10</v>
      </c>
      <c r="E99" s="1">
        <v>10</v>
      </c>
      <c r="F99" s="1">
        <v>100</v>
      </c>
      <c r="G99" s="2">
        <v>0.05</v>
      </c>
      <c r="H99" s="15">
        <v>4566</v>
      </c>
      <c r="I99" s="1">
        <v>4566</v>
      </c>
      <c r="J99" s="16">
        <f t="shared" si="4"/>
        <v>4.5659999999999998</v>
      </c>
      <c r="K99" s="16">
        <f t="shared" si="5"/>
        <v>1.3697999999999999</v>
      </c>
      <c r="L99" s="16">
        <f t="shared" si="6"/>
        <v>2.2829999999999999</v>
      </c>
      <c r="M99" s="16">
        <f t="shared" si="7"/>
        <v>8.2187999999999999</v>
      </c>
    </row>
    <row r="100" spans="1:13" x14ac:dyDescent="0.25">
      <c r="A100" s="1">
        <v>27</v>
      </c>
      <c r="B100" s="14" t="s">
        <v>181</v>
      </c>
      <c r="C100" s="1" t="s">
        <v>180</v>
      </c>
      <c r="D100" s="15">
        <v>10</v>
      </c>
      <c r="E100" s="1">
        <v>10</v>
      </c>
      <c r="F100" s="1">
        <v>100</v>
      </c>
      <c r="G100" s="2">
        <v>0.05</v>
      </c>
      <c r="H100" s="15">
        <v>5260</v>
      </c>
      <c r="I100" s="1">
        <v>5260</v>
      </c>
      <c r="J100" s="16">
        <f t="shared" si="4"/>
        <v>5.26</v>
      </c>
      <c r="K100" s="16">
        <f t="shared" si="5"/>
        <v>1.5780000000000001</v>
      </c>
      <c r="L100" s="16">
        <f t="shared" si="6"/>
        <v>2.63</v>
      </c>
      <c r="M100" s="16">
        <f t="shared" si="7"/>
        <v>9.468</v>
      </c>
    </row>
    <row r="101" spans="1:13" x14ac:dyDescent="0.25">
      <c r="A101" s="1">
        <v>28</v>
      </c>
      <c r="B101" s="14" t="s">
        <v>182</v>
      </c>
      <c r="C101" s="1" t="s">
        <v>152</v>
      </c>
      <c r="D101" s="15">
        <v>10</v>
      </c>
      <c r="E101" s="1">
        <v>10</v>
      </c>
      <c r="F101" s="1">
        <v>100</v>
      </c>
      <c r="G101" s="2">
        <v>7.0000000000000007E-2</v>
      </c>
      <c r="H101" s="15">
        <v>588</v>
      </c>
      <c r="I101" s="1">
        <v>588</v>
      </c>
      <c r="J101" s="16">
        <f t="shared" si="4"/>
        <v>0.58799999999999997</v>
      </c>
      <c r="K101" s="16">
        <f t="shared" si="5"/>
        <v>0.1764</v>
      </c>
      <c r="L101" s="16">
        <f t="shared" si="6"/>
        <v>0.41160000000000002</v>
      </c>
      <c r="M101" s="16">
        <f t="shared" si="7"/>
        <v>1.1759999999999999</v>
      </c>
    </row>
    <row r="102" spans="1:13" x14ac:dyDescent="0.25">
      <c r="A102" s="1">
        <v>28</v>
      </c>
      <c r="B102" s="14" t="s">
        <v>182</v>
      </c>
      <c r="C102" s="1" t="s">
        <v>153</v>
      </c>
      <c r="D102" s="15">
        <v>10</v>
      </c>
      <c r="E102" s="1">
        <v>10</v>
      </c>
      <c r="F102" s="1">
        <v>100</v>
      </c>
      <c r="G102" s="2">
        <v>7.0000000000000007E-2</v>
      </c>
      <c r="H102" s="15">
        <v>850</v>
      </c>
      <c r="I102" s="1">
        <v>850</v>
      </c>
      <c r="J102" s="16">
        <f t="shared" si="4"/>
        <v>0.85</v>
      </c>
      <c r="K102" s="16">
        <f t="shared" si="5"/>
        <v>0.255</v>
      </c>
      <c r="L102" s="16">
        <f t="shared" si="6"/>
        <v>0.59500000000000008</v>
      </c>
      <c r="M102" s="16">
        <f t="shared" si="7"/>
        <v>1.7000000000000002</v>
      </c>
    </row>
    <row r="103" spans="1:13" x14ac:dyDescent="0.25">
      <c r="A103" s="1">
        <v>28</v>
      </c>
      <c r="B103" s="14" t="s">
        <v>182</v>
      </c>
      <c r="C103" s="1" t="s">
        <v>154</v>
      </c>
      <c r="D103" s="15">
        <v>10</v>
      </c>
      <c r="E103" s="1">
        <v>10</v>
      </c>
      <c r="F103" s="1">
        <v>100</v>
      </c>
      <c r="G103" s="2">
        <v>7.0000000000000007E-2</v>
      </c>
      <c r="H103" s="15">
        <v>1113</v>
      </c>
      <c r="I103" s="1">
        <v>1113</v>
      </c>
      <c r="J103" s="16">
        <f t="shared" si="4"/>
        <v>1.113</v>
      </c>
      <c r="K103" s="16">
        <f t="shared" si="5"/>
        <v>0.33390000000000003</v>
      </c>
      <c r="L103" s="16">
        <f t="shared" si="6"/>
        <v>0.77910000000000013</v>
      </c>
      <c r="M103" s="16">
        <f t="shared" si="7"/>
        <v>2.226</v>
      </c>
    </row>
    <row r="104" spans="1:13" x14ac:dyDescent="0.25">
      <c r="A104" s="1">
        <v>28</v>
      </c>
      <c r="B104" s="14" t="s">
        <v>182</v>
      </c>
      <c r="C104" s="1" t="s">
        <v>183</v>
      </c>
      <c r="D104" s="15">
        <v>10</v>
      </c>
      <c r="E104" s="1">
        <v>10</v>
      </c>
      <c r="F104" s="1">
        <v>100</v>
      </c>
      <c r="G104" s="2">
        <v>7.0000000000000007E-2</v>
      </c>
      <c r="H104" s="15">
        <v>1376</v>
      </c>
      <c r="I104" s="1">
        <v>1376</v>
      </c>
      <c r="J104" s="16">
        <f t="shared" si="4"/>
        <v>1.3759999999999999</v>
      </c>
      <c r="K104" s="16">
        <f t="shared" si="5"/>
        <v>0.4128</v>
      </c>
      <c r="L104" s="16">
        <f t="shared" si="6"/>
        <v>0.96320000000000006</v>
      </c>
      <c r="M104" s="16">
        <f t="shared" si="7"/>
        <v>2.7519999999999998</v>
      </c>
    </row>
    <row r="105" spans="1:13" x14ac:dyDescent="0.25">
      <c r="A105" s="1">
        <v>29</v>
      </c>
      <c r="B105" s="14" t="s">
        <v>184</v>
      </c>
      <c r="C105" s="1" t="s">
        <v>185</v>
      </c>
      <c r="D105" s="15">
        <v>10</v>
      </c>
      <c r="E105" s="1">
        <v>10</v>
      </c>
      <c r="F105" s="1">
        <v>100</v>
      </c>
      <c r="G105" s="2">
        <v>0.01</v>
      </c>
      <c r="H105" s="15">
        <v>1688</v>
      </c>
      <c r="I105" s="1">
        <v>1688</v>
      </c>
      <c r="J105" s="16">
        <f t="shared" si="4"/>
        <v>1.6879999999999999</v>
      </c>
      <c r="K105" s="16">
        <f t="shared" si="5"/>
        <v>0.50639999999999996</v>
      </c>
      <c r="L105" s="16">
        <f t="shared" si="6"/>
        <v>0.16879999999999998</v>
      </c>
      <c r="M105" s="16">
        <f t="shared" si="7"/>
        <v>2.3632</v>
      </c>
    </row>
    <row r="106" spans="1:13" x14ac:dyDescent="0.25">
      <c r="A106" s="1">
        <v>29</v>
      </c>
      <c r="B106" s="14" t="s">
        <v>184</v>
      </c>
      <c r="C106" s="1" t="s">
        <v>186</v>
      </c>
      <c r="D106" s="15">
        <v>10</v>
      </c>
      <c r="E106" s="1">
        <v>10</v>
      </c>
      <c r="F106" s="1">
        <v>100</v>
      </c>
      <c r="G106" s="2">
        <v>0.01</v>
      </c>
      <c r="H106" s="15">
        <v>2172</v>
      </c>
      <c r="I106" s="1">
        <v>2172</v>
      </c>
      <c r="J106" s="16">
        <f t="shared" si="4"/>
        <v>2.1720000000000002</v>
      </c>
      <c r="K106" s="16">
        <f t="shared" si="5"/>
        <v>0.65159999999999996</v>
      </c>
      <c r="L106" s="16">
        <f t="shared" si="6"/>
        <v>0.21719999999999998</v>
      </c>
      <c r="M106" s="16">
        <f t="shared" si="7"/>
        <v>3.0407999999999999</v>
      </c>
    </row>
    <row r="107" spans="1:13" x14ac:dyDescent="0.25">
      <c r="A107" s="1">
        <v>29</v>
      </c>
      <c r="B107" s="14" t="s">
        <v>184</v>
      </c>
      <c r="C107" s="1" t="s">
        <v>99</v>
      </c>
      <c r="D107" s="15">
        <v>10</v>
      </c>
      <c r="E107" s="1">
        <v>10</v>
      </c>
      <c r="F107" s="1">
        <v>100</v>
      </c>
      <c r="G107" s="2">
        <v>0.01</v>
      </c>
      <c r="H107" s="15">
        <v>2656</v>
      </c>
      <c r="I107" s="1">
        <v>2656</v>
      </c>
      <c r="J107" s="16">
        <f t="shared" si="4"/>
        <v>2.6560000000000001</v>
      </c>
      <c r="K107" s="16">
        <f t="shared" si="5"/>
        <v>0.79679999999999995</v>
      </c>
      <c r="L107" s="16">
        <f t="shared" si="6"/>
        <v>0.2656</v>
      </c>
      <c r="M107" s="16">
        <f t="shared" si="7"/>
        <v>3.7183999999999999</v>
      </c>
    </row>
    <row r="108" spans="1:13" x14ac:dyDescent="0.25">
      <c r="A108" s="18">
        <v>30</v>
      </c>
      <c r="B108" s="19" t="s">
        <v>187</v>
      </c>
      <c r="C108" s="18" t="s">
        <v>188</v>
      </c>
      <c r="D108" s="20">
        <v>10</v>
      </c>
      <c r="E108" s="18">
        <v>10</v>
      </c>
      <c r="F108" s="18">
        <v>100</v>
      </c>
      <c r="G108" s="21">
        <v>0.05</v>
      </c>
      <c r="H108" s="20">
        <v>1936</v>
      </c>
      <c r="I108" s="18">
        <v>1936</v>
      </c>
      <c r="J108" s="22">
        <f t="shared" si="4"/>
        <v>1.9359999999999999</v>
      </c>
      <c r="K108" s="22">
        <f t="shared" si="5"/>
        <v>0.58079999999999998</v>
      </c>
      <c r="L108" s="22">
        <f t="shared" si="6"/>
        <v>0.96800000000000008</v>
      </c>
      <c r="M108" s="22">
        <f t="shared" si="7"/>
        <v>3.4847999999999999</v>
      </c>
    </row>
    <row r="109" spans="1:13" x14ac:dyDescent="0.25">
      <c r="A109" s="1">
        <v>31</v>
      </c>
      <c r="B109" s="14" t="s">
        <v>189</v>
      </c>
      <c r="C109" s="1" t="s">
        <v>152</v>
      </c>
      <c r="D109" s="15">
        <v>10</v>
      </c>
      <c r="E109" s="1">
        <v>10</v>
      </c>
      <c r="F109" s="1">
        <v>100</v>
      </c>
      <c r="G109" s="2">
        <v>0.05</v>
      </c>
      <c r="H109" s="15">
        <v>2849</v>
      </c>
      <c r="I109" s="1">
        <v>2849</v>
      </c>
      <c r="J109" s="16">
        <f t="shared" si="4"/>
        <v>2.8490000000000002</v>
      </c>
      <c r="K109" s="16">
        <f t="shared" si="5"/>
        <v>0.8546999999999999</v>
      </c>
      <c r="L109" s="16">
        <f t="shared" si="6"/>
        <v>1.4245000000000001</v>
      </c>
      <c r="M109" s="16">
        <f t="shared" si="7"/>
        <v>5.1281999999999996</v>
      </c>
    </row>
    <row r="110" spans="1:13" x14ac:dyDescent="0.25">
      <c r="A110" s="1">
        <v>32</v>
      </c>
      <c r="B110" s="14" t="s">
        <v>190</v>
      </c>
      <c r="C110" s="1" t="s">
        <v>191</v>
      </c>
      <c r="D110" s="15">
        <v>10</v>
      </c>
      <c r="E110" s="1">
        <v>10</v>
      </c>
      <c r="F110" s="1">
        <v>100</v>
      </c>
      <c r="G110" s="2">
        <v>0.05</v>
      </c>
      <c r="H110" s="15">
        <v>3105</v>
      </c>
      <c r="I110" s="1">
        <v>3105</v>
      </c>
      <c r="J110" s="16">
        <f t="shared" si="4"/>
        <v>3.105</v>
      </c>
      <c r="K110" s="16">
        <f t="shared" si="5"/>
        <v>0.93149999999999999</v>
      </c>
      <c r="L110" s="16">
        <f t="shared" si="6"/>
        <v>1.5525</v>
      </c>
      <c r="M110" s="16">
        <f t="shared" si="7"/>
        <v>5.5890000000000004</v>
      </c>
    </row>
    <row r="111" spans="1:13" x14ac:dyDescent="0.25">
      <c r="A111" s="1">
        <v>32</v>
      </c>
      <c r="B111" s="14" t="s">
        <v>190</v>
      </c>
      <c r="C111" s="1" t="s">
        <v>192</v>
      </c>
      <c r="D111" s="15">
        <v>10</v>
      </c>
      <c r="E111" s="1">
        <v>10</v>
      </c>
      <c r="F111" s="1">
        <v>100</v>
      </c>
      <c r="G111" s="2">
        <v>0.05</v>
      </c>
      <c r="H111" s="15">
        <v>3690</v>
      </c>
      <c r="I111" s="1">
        <v>3690</v>
      </c>
      <c r="J111" s="16">
        <f t="shared" si="4"/>
        <v>3.69</v>
      </c>
      <c r="K111" s="16">
        <f t="shared" si="5"/>
        <v>1.107</v>
      </c>
      <c r="L111" s="16">
        <f t="shared" si="6"/>
        <v>1.845</v>
      </c>
      <c r="M111" s="16">
        <f t="shared" si="7"/>
        <v>6.6419999999999995</v>
      </c>
    </row>
    <row r="112" spans="1:13" x14ac:dyDescent="0.25">
      <c r="A112" s="1">
        <v>33</v>
      </c>
      <c r="B112" s="14" t="s">
        <v>193</v>
      </c>
      <c r="C112" s="1" t="s">
        <v>194</v>
      </c>
      <c r="D112" s="15">
        <v>10</v>
      </c>
      <c r="E112" s="1">
        <v>10</v>
      </c>
      <c r="F112" s="1">
        <v>100</v>
      </c>
      <c r="G112" s="2">
        <v>0.03</v>
      </c>
      <c r="H112" s="15">
        <v>7416</v>
      </c>
      <c r="I112" s="1">
        <v>7416</v>
      </c>
      <c r="J112" s="16">
        <f t="shared" si="4"/>
        <v>7.4160000000000004</v>
      </c>
      <c r="K112" s="16">
        <f t="shared" si="5"/>
        <v>2.2247999999999997</v>
      </c>
      <c r="L112" s="16">
        <f t="shared" si="6"/>
        <v>2.2248000000000001</v>
      </c>
      <c r="M112" s="16">
        <f t="shared" si="7"/>
        <v>11.865600000000001</v>
      </c>
    </row>
    <row r="113" spans="1:13" x14ac:dyDescent="0.25">
      <c r="A113" s="1">
        <v>33</v>
      </c>
      <c r="B113" s="14" t="s">
        <v>193</v>
      </c>
      <c r="C113" s="1" t="s">
        <v>195</v>
      </c>
      <c r="D113" s="15">
        <v>10</v>
      </c>
      <c r="E113" s="1">
        <v>10</v>
      </c>
      <c r="F113" s="1">
        <v>100</v>
      </c>
      <c r="G113" s="2">
        <v>0.03</v>
      </c>
      <c r="H113" s="15">
        <v>9900</v>
      </c>
      <c r="I113" s="1">
        <v>9900</v>
      </c>
      <c r="J113" s="16">
        <f t="shared" si="4"/>
        <v>9.9</v>
      </c>
      <c r="K113" s="16">
        <f t="shared" si="5"/>
        <v>2.9699999999999998</v>
      </c>
      <c r="L113" s="16">
        <f t="shared" si="6"/>
        <v>2.97</v>
      </c>
      <c r="M113" s="16">
        <f t="shared" si="7"/>
        <v>15.840000000000002</v>
      </c>
    </row>
    <row r="114" spans="1:13" x14ac:dyDescent="0.25">
      <c r="A114" s="1">
        <v>33</v>
      </c>
      <c r="B114" s="14" t="s">
        <v>193</v>
      </c>
      <c r="C114" s="1" t="s">
        <v>89</v>
      </c>
      <c r="D114" s="15">
        <v>10</v>
      </c>
      <c r="E114" s="1">
        <v>10</v>
      </c>
      <c r="F114" s="1">
        <v>100</v>
      </c>
      <c r="G114" s="2">
        <v>0.03</v>
      </c>
      <c r="H114" s="15">
        <v>12420</v>
      </c>
      <c r="I114" s="1">
        <v>12420</v>
      </c>
      <c r="J114" s="16">
        <f t="shared" si="4"/>
        <v>12.42</v>
      </c>
      <c r="K114" s="16">
        <f t="shared" si="5"/>
        <v>3.726</v>
      </c>
      <c r="L114" s="16">
        <f t="shared" si="6"/>
        <v>3.7259999999999995</v>
      </c>
      <c r="M114" s="16">
        <f t="shared" si="7"/>
        <v>19.872</v>
      </c>
    </row>
    <row r="115" spans="1:13" x14ac:dyDescent="0.25">
      <c r="A115" s="1">
        <v>33</v>
      </c>
      <c r="B115" s="14" t="s">
        <v>193</v>
      </c>
      <c r="C115" s="1" t="s">
        <v>90</v>
      </c>
      <c r="D115" s="15">
        <v>10</v>
      </c>
      <c r="E115" s="1">
        <v>10</v>
      </c>
      <c r="F115" s="1">
        <v>100</v>
      </c>
      <c r="G115" s="2">
        <v>0.03</v>
      </c>
      <c r="H115" s="15">
        <v>14905</v>
      </c>
      <c r="I115" s="1">
        <v>14905</v>
      </c>
      <c r="J115" s="16">
        <f t="shared" si="4"/>
        <v>14.904999999999999</v>
      </c>
      <c r="K115" s="16">
        <f t="shared" si="5"/>
        <v>4.4714999999999998</v>
      </c>
      <c r="L115" s="16">
        <f t="shared" si="6"/>
        <v>4.4714999999999998</v>
      </c>
      <c r="M115" s="16">
        <f t="shared" si="7"/>
        <v>23.847999999999999</v>
      </c>
    </row>
    <row r="116" spans="1:13" x14ac:dyDescent="0.25">
      <c r="A116" s="1">
        <v>34</v>
      </c>
      <c r="B116" s="14" t="s">
        <v>196</v>
      </c>
      <c r="C116" s="1" t="s">
        <v>99</v>
      </c>
      <c r="D116" s="15">
        <v>10</v>
      </c>
      <c r="E116" s="1">
        <v>10</v>
      </c>
      <c r="F116" s="1">
        <v>100</v>
      </c>
      <c r="G116" s="2">
        <v>1.6E-2</v>
      </c>
      <c r="H116" s="15">
        <v>16475</v>
      </c>
      <c r="I116" s="1">
        <v>16475</v>
      </c>
      <c r="J116" s="16">
        <f t="shared" si="4"/>
        <v>16.475000000000001</v>
      </c>
      <c r="K116" s="16">
        <f t="shared" si="5"/>
        <v>4.9424999999999999</v>
      </c>
      <c r="L116" s="16">
        <f t="shared" si="6"/>
        <v>2.6360000000000001</v>
      </c>
      <c r="M116" s="16">
        <f t="shared" si="7"/>
        <v>24.0535</v>
      </c>
    </row>
    <row r="117" spans="1:13" x14ac:dyDescent="0.25">
      <c r="A117" s="1">
        <v>34</v>
      </c>
      <c r="B117" s="14" t="s">
        <v>196</v>
      </c>
      <c r="C117" s="1" t="s">
        <v>197</v>
      </c>
      <c r="D117" s="15">
        <v>10</v>
      </c>
      <c r="E117" s="1">
        <v>10</v>
      </c>
      <c r="F117" s="1">
        <v>100</v>
      </c>
      <c r="G117" s="2">
        <v>1.6E-2</v>
      </c>
      <c r="H117" s="15">
        <v>18959</v>
      </c>
      <c r="I117" s="1">
        <v>18959</v>
      </c>
      <c r="J117" s="16">
        <f t="shared" si="4"/>
        <v>18.959</v>
      </c>
      <c r="K117" s="16">
        <f t="shared" si="5"/>
        <v>5.6876999999999995</v>
      </c>
      <c r="L117" s="16">
        <f t="shared" si="6"/>
        <v>3.0334400000000001</v>
      </c>
      <c r="M117" s="16">
        <f t="shared" si="7"/>
        <v>27.680139999999998</v>
      </c>
    </row>
    <row r="118" spans="1:13" x14ac:dyDescent="0.25">
      <c r="A118" s="1">
        <v>35</v>
      </c>
      <c r="B118" s="14" t="s">
        <v>198</v>
      </c>
      <c r="C118" s="1" t="s">
        <v>94</v>
      </c>
      <c r="D118" s="15">
        <v>10</v>
      </c>
      <c r="E118" s="1">
        <v>10</v>
      </c>
      <c r="F118" s="1">
        <v>100</v>
      </c>
      <c r="G118" s="2">
        <v>0.03</v>
      </c>
      <c r="H118" s="15">
        <v>3909</v>
      </c>
      <c r="I118" s="1">
        <v>3909</v>
      </c>
      <c r="J118" s="16">
        <f t="shared" si="4"/>
        <v>3.9089999999999998</v>
      </c>
      <c r="K118" s="16">
        <f t="shared" si="5"/>
        <v>1.1727000000000001</v>
      </c>
      <c r="L118" s="16">
        <f t="shared" si="6"/>
        <v>1.1726999999999999</v>
      </c>
      <c r="M118" s="16">
        <f t="shared" si="7"/>
        <v>6.2543999999999995</v>
      </c>
    </row>
    <row r="119" spans="1:13" x14ac:dyDescent="0.25">
      <c r="A119" s="1">
        <v>36</v>
      </c>
      <c r="B119" s="14" t="s">
        <v>199</v>
      </c>
      <c r="C119" s="1" t="s">
        <v>200</v>
      </c>
      <c r="D119" s="15">
        <v>10</v>
      </c>
      <c r="E119" s="1">
        <v>10</v>
      </c>
      <c r="F119" s="1">
        <v>100</v>
      </c>
      <c r="G119" s="2">
        <v>0.03</v>
      </c>
      <c r="H119" s="15">
        <v>4639</v>
      </c>
      <c r="I119" s="1">
        <v>4639</v>
      </c>
      <c r="J119" s="16">
        <f t="shared" si="4"/>
        <v>4.6390000000000002</v>
      </c>
      <c r="K119" s="16">
        <f t="shared" si="5"/>
        <v>1.3916999999999999</v>
      </c>
      <c r="L119" s="16">
        <f t="shared" si="6"/>
        <v>1.3916999999999999</v>
      </c>
      <c r="M119" s="16">
        <f t="shared" si="7"/>
        <v>7.4224000000000006</v>
      </c>
    </row>
    <row r="120" spans="1:13" x14ac:dyDescent="0.25">
      <c r="A120" s="1">
        <v>36</v>
      </c>
      <c r="B120" s="14" t="s">
        <v>199</v>
      </c>
      <c r="C120" s="1" t="s">
        <v>201</v>
      </c>
      <c r="D120" s="15">
        <v>10</v>
      </c>
      <c r="E120" s="1">
        <v>10</v>
      </c>
      <c r="F120" s="1">
        <v>100</v>
      </c>
      <c r="G120" s="2">
        <v>0.03</v>
      </c>
      <c r="H120" s="15">
        <v>5955</v>
      </c>
      <c r="I120" s="1">
        <v>5955</v>
      </c>
      <c r="J120" s="16">
        <f t="shared" si="4"/>
        <v>5.9550000000000001</v>
      </c>
      <c r="K120" s="16">
        <f t="shared" si="5"/>
        <v>1.7864999999999998</v>
      </c>
      <c r="L120" s="16">
        <f t="shared" si="6"/>
        <v>1.7865</v>
      </c>
      <c r="M120" s="16">
        <f t="shared" si="7"/>
        <v>9.5280000000000005</v>
      </c>
    </row>
    <row r="121" spans="1:13" x14ac:dyDescent="0.25">
      <c r="A121" s="1">
        <v>36</v>
      </c>
      <c r="B121" s="14" t="s">
        <v>199</v>
      </c>
      <c r="C121" s="1" t="s">
        <v>191</v>
      </c>
      <c r="D121" s="15">
        <v>10</v>
      </c>
      <c r="E121" s="1">
        <v>10</v>
      </c>
      <c r="F121" s="1">
        <v>100</v>
      </c>
      <c r="G121" s="2">
        <v>0.03</v>
      </c>
      <c r="H121" s="15">
        <v>7270</v>
      </c>
      <c r="I121" s="1">
        <v>7270</v>
      </c>
      <c r="J121" s="16">
        <f t="shared" si="4"/>
        <v>7.27</v>
      </c>
      <c r="K121" s="16">
        <f t="shared" si="5"/>
        <v>2.181</v>
      </c>
      <c r="L121" s="16">
        <f t="shared" si="6"/>
        <v>2.181</v>
      </c>
      <c r="M121" s="16">
        <f t="shared" si="7"/>
        <v>11.632000000000001</v>
      </c>
    </row>
    <row r="122" spans="1:13" x14ac:dyDescent="0.25">
      <c r="A122" s="1">
        <v>36</v>
      </c>
      <c r="B122" s="14" t="s">
        <v>199</v>
      </c>
      <c r="C122" s="1" t="s">
        <v>202</v>
      </c>
      <c r="D122" s="15">
        <v>10</v>
      </c>
      <c r="E122" s="1">
        <v>10</v>
      </c>
      <c r="F122" s="1">
        <v>100</v>
      </c>
      <c r="G122" s="2">
        <v>0.03</v>
      </c>
      <c r="H122" s="15">
        <v>8585</v>
      </c>
      <c r="I122" s="1">
        <v>8585</v>
      </c>
      <c r="J122" s="16">
        <f t="shared" si="4"/>
        <v>8.5850000000000009</v>
      </c>
      <c r="K122" s="16">
        <f t="shared" si="5"/>
        <v>2.5754999999999999</v>
      </c>
      <c r="L122" s="16">
        <f t="shared" si="6"/>
        <v>2.5754999999999999</v>
      </c>
      <c r="M122" s="16">
        <f t="shared" si="7"/>
        <v>13.736000000000001</v>
      </c>
    </row>
    <row r="123" spans="1:13" x14ac:dyDescent="0.25">
      <c r="A123" s="1">
        <v>36</v>
      </c>
      <c r="B123" s="14" t="s">
        <v>199</v>
      </c>
      <c r="C123" s="1" t="s">
        <v>192</v>
      </c>
      <c r="D123" s="15">
        <v>10</v>
      </c>
      <c r="E123" s="1">
        <v>10</v>
      </c>
      <c r="F123" s="1">
        <v>100</v>
      </c>
      <c r="G123" s="2">
        <v>0.03</v>
      </c>
      <c r="H123" s="15">
        <v>9936</v>
      </c>
      <c r="I123" s="1">
        <v>9936</v>
      </c>
      <c r="J123" s="16">
        <f t="shared" si="4"/>
        <v>9.9359999999999999</v>
      </c>
      <c r="K123" s="16">
        <f t="shared" si="5"/>
        <v>2.9807999999999999</v>
      </c>
      <c r="L123" s="16">
        <f t="shared" si="6"/>
        <v>2.9807999999999999</v>
      </c>
      <c r="M123" s="16">
        <f t="shared" si="7"/>
        <v>15.897600000000001</v>
      </c>
    </row>
    <row r="124" spans="1:13" x14ac:dyDescent="0.25">
      <c r="A124" s="1">
        <v>37</v>
      </c>
      <c r="B124" s="14" t="s">
        <v>203</v>
      </c>
      <c r="C124" s="1" t="s">
        <v>204</v>
      </c>
      <c r="D124" s="15">
        <v>10</v>
      </c>
      <c r="E124" s="1">
        <v>10</v>
      </c>
      <c r="F124" s="1">
        <v>100</v>
      </c>
      <c r="G124" s="2">
        <v>0.05</v>
      </c>
      <c r="H124" s="15">
        <v>2472</v>
      </c>
      <c r="I124" s="1">
        <v>2472</v>
      </c>
      <c r="J124" s="16">
        <f t="shared" si="4"/>
        <v>2.472</v>
      </c>
      <c r="K124" s="16">
        <f t="shared" si="5"/>
        <v>0.74159999999999993</v>
      </c>
      <c r="L124" s="16">
        <f t="shared" si="6"/>
        <v>1.236</v>
      </c>
      <c r="M124" s="16">
        <f t="shared" si="7"/>
        <v>4.4496000000000002</v>
      </c>
    </row>
    <row r="125" spans="1:13" x14ac:dyDescent="0.25">
      <c r="A125" s="1">
        <v>37</v>
      </c>
      <c r="B125" s="14" t="s">
        <v>203</v>
      </c>
      <c r="C125" s="1" t="s">
        <v>205</v>
      </c>
      <c r="D125" s="15">
        <v>10</v>
      </c>
      <c r="E125" s="1">
        <v>10</v>
      </c>
      <c r="F125" s="1">
        <v>100</v>
      </c>
      <c r="G125" s="2">
        <v>0.05</v>
      </c>
      <c r="H125" s="15">
        <v>2676</v>
      </c>
      <c r="I125" s="1">
        <v>2676</v>
      </c>
      <c r="J125" s="16">
        <f t="shared" si="4"/>
        <v>2.6760000000000002</v>
      </c>
      <c r="K125" s="16">
        <f t="shared" si="5"/>
        <v>0.80280000000000007</v>
      </c>
      <c r="L125" s="16">
        <f t="shared" si="6"/>
        <v>1.3380000000000001</v>
      </c>
      <c r="M125" s="16">
        <f t="shared" si="7"/>
        <v>4.8168000000000006</v>
      </c>
    </row>
    <row r="126" spans="1:13" x14ac:dyDescent="0.25">
      <c r="A126" s="1">
        <v>37</v>
      </c>
      <c r="B126" s="14" t="s">
        <v>203</v>
      </c>
      <c r="C126" s="1" t="s">
        <v>206</v>
      </c>
      <c r="D126" s="15">
        <v>10</v>
      </c>
      <c r="E126" s="1">
        <v>10</v>
      </c>
      <c r="F126" s="1">
        <v>100</v>
      </c>
      <c r="G126" s="2">
        <v>0.05</v>
      </c>
      <c r="H126" s="15">
        <v>2881</v>
      </c>
      <c r="I126" s="1">
        <v>2881</v>
      </c>
      <c r="J126" s="16">
        <f t="shared" si="4"/>
        <v>2.8809999999999998</v>
      </c>
      <c r="K126" s="16">
        <f t="shared" si="5"/>
        <v>0.86429999999999996</v>
      </c>
      <c r="L126" s="16">
        <f t="shared" si="6"/>
        <v>1.4405000000000001</v>
      </c>
      <c r="M126" s="16">
        <f t="shared" si="7"/>
        <v>5.1858000000000004</v>
      </c>
    </row>
    <row r="127" spans="1:13" x14ac:dyDescent="0.25">
      <c r="A127" s="1">
        <v>37</v>
      </c>
      <c r="B127" s="14" t="s">
        <v>203</v>
      </c>
      <c r="C127" s="1" t="s">
        <v>207</v>
      </c>
      <c r="D127" s="15">
        <v>10</v>
      </c>
      <c r="E127" s="1">
        <v>10</v>
      </c>
      <c r="F127" s="1">
        <v>100</v>
      </c>
      <c r="G127" s="2">
        <v>0.05</v>
      </c>
      <c r="H127" s="15">
        <v>3185</v>
      </c>
      <c r="I127" s="1">
        <v>3185</v>
      </c>
      <c r="J127" s="16">
        <f t="shared" si="4"/>
        <v>3.1850000000000001</v>
      </c>
      <c r="K127" s="16">
        <f t="shared" si="5"/>
        <v>0.95550000000000002</v>
      </c>
      <c r="L127" s="16">
        <f t="shared" si="6"/>
        <v>1.5925</v>
      </c>
      <c r="M127" s="16">
        <f t="shared" si="7"/>
        <v>5.7330000000000005</v>
      </c>
    </row>
    <row r="128" spans="1:13" x14ac:dyDescent="0.25">
      <c r="A128" s="1">
        <v>38</v>
      </c>
      <c r="B128" s="14" t="s">
        <v>208</v>
      </c>
      <c r="C128" s="1" t="s">
        <v>209</v>
      </c>
      <c r="D128" s="15">
        <v>10</v>
      </c>
      <c r="E128" s="1">
        <v>10</v>
      </c>
      <c r="F128" s="1">
        <v>100</v>
      </c>
      <c r="G128" s="2">
        <v>0.08</v>
      </c>
      <c r="H128" s="15">
        <v>3189</v>
      </c>
      <c r="I128" s="1">
        <v>3189</v>
      </c>
      <c r="J128" s="16">
        <f t="shared" si="4"/>
        <v>3.1890000000000001</v>
      </c>
      <c r="K128" s="16">
        <f t="shared" si="5"/>
        <v>0.95669999999999999</v>
      </c>
      <c r="L128" s="16">
        <f t="shared" si="6"/>
        <v>2.5512000000000001</v>
      </c>
      <c r="M128" s="16">
        <f t="shared" si="7"/>
        <v>6.6968999999999994</v>
      </c>
    </row>
    <row r="129" spans="1:13" x14ac:dyDescent="0.25">
      <c r="A129" s="1">
        <v>38</v>
      </c>
      <c r="B129" s="14" t="s">
        <v>208</v>
      </c>
      <c r="C129" s="1" t="s">
        <v>210</v>
      </c>
      <c r="D129" s="15">
        <v>10</v>
      </c>
      <c r="E129" s="1">
        <v>10</v>
      </c>
      <c r="F129" s="1">
        <v>100</v>
      </c>
      <c r="G129" s="2">
        <v>0.08</v>
      </c>
      <c r="H129" s="15">
        <v>3364</v>
      </c>
      <c r="I129" s="1">
        <v>3364</v>
      </c>
      <c r="J129" s="16">
        <f t="shared" si="4"/>
        <v>3.3639999999999999</v>
      </c>
      <c r="K129" s="16">
        <f t="shared" si="5"/>
        <v>1.0091999999999999</v>
      </c>
      <c r="L129" s="16">
        <f t="shared" si="6"/>
        <v>2.6912000000000003</v>
      </c>
      <c r="M129" s="16">
        <f t="shared" si="7"/>
        <v>7.0644</v>
      </c>
    </row>
    <row r="130" spans="1:13" x14ac:dyDescent="0.25">
      <c r="A130" s="1">
        <v>38</v>
      </c>
      <c r="B130" s="14" t="s">
        <v>208</v>
      </c>
      <c r="C130" s="1" t="s">
        <v>211</v>
      </c>
      <c r="D130" s="15">
        <v>10</v>
      </c>
      <c r="E130" s="1">
        <v>10</v>
      </c>
      <c r="F130" s="1">
        <v>100</v>
      </c>
      <c r="G130" s="2">
        <v>0.08</v>
      </c>
      <c r="H130" s="15">
        <v>3644</v>
      </c>
      <c r="I130" s="1">
        <v>3644</v>
      </c>
      <c r="J130" s="16">
        <f t="shared" si="4"/>
        <v>3.6440000000000001</v>
      </c>
      <c r="K130" s="16">
        <f t="shared" si="5"/>
        <v>1.0931999999999999</v>
      </c>
      <c r="L130" s="16">
        <f t="shared" si="6"/>
        <v>2.9152</v>
      </c>
      <c r="M130" s="16">
        <f t="shared" si="7"/>
        <v>7.6524000000000001</v>
      </c>
    </row>
    <row r="131" spans="1:13" x14ac:dyDescent="0.25">
      <c r="A131" s="1">
        <v>38</v>
      </c>
      <c r="B131" s="14" t="s">
        <v>208</v>
      </c>
      <c r="C131" s="1" t="s">
        <v>212</v>
      </c>
      <c r="D131" s="15">
        <v>10</v>
      </c>
      <c r="E131" s="1">
        <v>10</v>
      </c>
      <c r="F131" s="1">
        <v>100</v>
      </c>
      <c r="G131" s="2">
        <v>0.08</v>
      </c>
      <c r="H131" s="15">
        <v>3885</v>
      </c>
      <c r="I131" s="1">
        <v>3885</v>
      </c>
      <c r="J131" s="16">
        <f t="shared" si="4"/>
        <v>3.8849999999999998</v>
      </c>
      <c r="K131" s="16">
        <f t="shared" si="5"/>
        <v>1.1655</v>
      </c>
      <c r="L131" s="16">
        <f t="shared" si="6"/>
        <v>3.1080000000000001</v>
      </c>
      <c r="M131" s="16">
        <f t="shared" si="7"/>
        <v>8.1585000000000001</v>
      </c>
    </row>
    <row r="132" spans="1:13" x14ac:dyDescent="0.25">
      <c r="A132" s="1">
        <v>38</v>
      </c>
      <c r="B132" s="14" t="s">
        <v>208</v>
      </c>
      <c r="C132" s="1" t="s">
        <v>213</v>
      </c>
      <c r="D132" s="15">
        <v>10</v>
      </c>
      <c r="E132" s="1">
        <v>10</v>
      </c>
      <c r="F132" s="1">
        <v>100</v>
      </c>
      <c r="G132" s="2">
        <v>0.08</v>
      </c>
      <c r="H132" s="15">
        <v>4582</v>
      </c>
      <c r="I132" s="1">
        <v>4582</v>
      </c>
      <c r="J132" s="16">
        <f t="shared" si="4"/>
        <v>4.5819999999999999</v>
      </c>
      <c r="K132" s="16">
        <f t="shared" si="5"/>
        <v>1.3746</v>
      </c>
      <c r="L132" s="16">
        <f t="shared" si="6"/>
        <v>3.6656</v>
      </c>
      <c r="M132" s="16">
        <f t="shared" si="7"/>
        <v>9.6221999999999994</v>
      </c>
    </row>
    <row r="133" spans="1:13" x14ac:dyDescent="0.25">
      <c r="A133" s="1">
        <v>39</v>
      </c>
      <c r="B133" s="14" t="s">
        <v>214</v>
      </c>
      <c r="C133" s="1" t="s">
        <v>209</v>
      </c>
      <c r="D133" s="15">
        <v>10</v>
      </c>
      <c r="E133" s="1">
        <v>10</v>
      </c>
      <c r="F133" s="1">
        <v>100</v>
      </c>
      <c r="G133" s="2">
        <v>0.08</v>
      </c>
      <c r="H133" s="15">
        <v>4557</v>
      </c>
      <c r="I133" s="1">
        <v>4557</v>
      </c>
      <c r="J133" s="16">
        <f t="shared" ref="J133:J196" si="8">+I133/(E133*F133)</f>
        <v>4.5570000000000004</v>
      </c>
      <c r="K133" s="16">
        <f t="shared" ref="K133:K196" si="9">+(I133/F133)*($K$1/100)</f>
        <v>1.3671</v>
      </c>
      <c r="L133" s="16">
        <f t="shared" si="6"/>
        <v>3.6456</v>
      </c>
      <c r="M133" s="16">
        <f t="shared" si="7"/>
        <v>9.569700000000001</v>
      </c>
    </row>
    <row r="134" spans="1:13" x14ac:dyDescent="0.25">
      <c r="A134" s="1">
        <v>39</v>
      </c>
      <c r="B134" s="14" t="s">
        <v>214</v>
      </c>
      <c r="C134" s="1" t="s">
        <v>210</v>
      </c>
      <c r="D134" s="15">
        <v>10</v>
      </c>
      <c r="E134" s="1">
        <v>10</v>
      </c>
      <c r="F134" s="1">
        <v>100</v>
      </c>
      <c r="G134" s="2">
        <v>0.08</v>
      </c>
      <c r="H134" s="15">
        <v>4807</v>
      </c>
      <c r="I134" s="1">
        <v>4807</v>
      </c>
      <c r="J134" s="16">
        <f t="shared" si="8"/>
        <v>4.8070000000000004</v>
      </c>
      <c r="K134" s="16">
        <f t="shared" si="9"/>
        <v>1.4420999999999999</v>
      </c>
      <c r="L134" s="16">
        <f t="shared" ref="L134:L197" si="10">+I134*G134/100</f>
        <v>3.8456000000000001</v>
      </c>
      <c r="M134" s="16">
        <f t="shared" ref="M134:M197" si="11">+J134+K134+L134</f>
        <v>10.0947</v>
      </c>
    </row>
    <row r="135" spans="1:13" x14ac:dyDescent="0.25">
      <c r="A135" s="1">
        <v>39</v>
      </c>
      <c r="B135" s="14" t="s">
        <v>214</v>
      </c>
      <c r="C135" s="1" t="s">
        <v>211</v>
      </c>
      <c r="D135" s="15">
        <v>10</v>
      </c>
      <c r="E135" s="1">
        <v>10</v>
      </c>
      <c r="F135" s="1">
        <v>100</v>
      </c>
      <c r="G135" s="2">
        <v>0.08</v>
      </c>
      <c r="H135" s="15">
        <v>5203</v>
      </c>
      <c r="I135" s="1">
        <v>5203</v>
      </c>
      <c r="J135" s="16">
        <f t="shared" si="8"/>
        <v>5.2030000000000003</v>
      </c>
      <c r="K135" s="16">
        <f t="shared" si="9"/>
        <v>1.5609</v>
      </c>
      <c r="L135" s="16">
        <f t="shared" si="10"/>
        <v>4.1623999999999999</v>
      </c>
      <c r="M135" s="16">
        <f t="shared" si="11"/>
        <v>10.926300000000001</v>
      </c>
    </row>
    <row r="136" spans="1:13" x14ac:dyDescent="0.25">
      <c r="A136" s="1">
        <v>39</v>
      </c>
      <c r="B136" s="14" t="s">
        <v>214</v>
      </c>
      <c r="C136" s="1" t="s">
        <v>188</v>
      </c>
      <c r="D136" s="15">
        <v>10</v>
      </c>
      <c r="E136" s="1">
        <v>10</v>
      </c>
      <c r="F136" s="1">
        <v>100</v>
      </c>
      <c r="G136" s="2">
        <v>0.08</v>
      </c>
      <c r="H136" s="15">
        <v>5549</v>
      </c>
      <c r="I136" s="1">
        <v>5549</v>
      </c>
      <c r="J136" s="16">
        <f t="shared" si="8"/>
        <v>5.5490000000000004</v>
      </c>
      <c r="K136" s="16">
        <f t="shared" si="9"/>
        <v>1.6647000000000001</v>
      </c>
      <c r="L136" s="16">
        <f t="shared" si="10"/>
        <v>4.4392000000000005</v>
      </c>
      <c r="M136" s="16">
        <f t="shared" si="11"/>
        <v>11.652900000000001</v>
      </c>
    </row>
    <row r="137" spans="1:13" x14ac:dyDescent="0.25">
      <c r="A137" s="1">
        <v>40</v>
      </c>
      <c r="B137" s="14" t="s">
        <v>215</v>
      </c>
      <c r="C137" s="1" t="s">
        <v>216</v>
      </c>
      <c r="D137" s="15">
        <v>10</v>
      </c>
      <c r="E137" s="1">
        <v>10</v>
      </c>
      <c r="F137" s="1">
        <v>100</v>
      </c>
      <c r="G137" s="2">
        <v>0.05</v>
      </c>
      <c r="H137" s="15">
        <v>6966</v>
      </c>
      <c r="I137" s="1">
        <v>6966</v>
      </c>
      <c r="J137" s="16">
        <f t="shared" si="8"/>
        <v>6.9660000000000002</v>
      </c>
      <c r="K137" s="16">
        <f t="shared" si="9"/>
        <v>2.0897999999999999</v>
      </c>
      <c r="L137" s="16">
        <f t="shared" si="10"/>
        <v>3.4830000000000001</v>
      </c>
      <c r="M137" s="16">
        <f t="shared" si="11"/>
        <v>12.5388</v>
      </c>
    </row>
    <row r="138" spans="1:13" x14ac:dyDescent="0.25">
      <c r="A138" s="1">
        <v>40</v>
      </c>
      <c r="B138" s="14" t="s">
        <v>215</v>
      </c>
      <c r="C138" s="1" t="s">
        <v>217</v>
      </c>
      <c r="D138" s="15">
        <v>10</v>
      </c>
      <c r="E138" s="1">
        <v>10</v>
      </c>
      <c r="F138" s="1">
        <v>100</v>
      </c>
      <c r="G138" s="2">
        <v>0.05</v>
      </c>
      <c r="H138" s="15">
        <v>7412</v>
      </c>
      <c r="I138" s="1">
        <v>7412</v>
      </c>
      <c r="J138" s="16">
        <f t="shared" si="8"/>
        <v>7.4119999999999999</v>
      </c>
      <c r="K138" s="16">
        <f t="shared" si="9"/>
        <v>2.2236000000000002</v>
      </c>
      <c r="L138" s="16">
        <f t="shared" si="10"/>
        <v>3.7060000000000004</v>
      </c>
      <c r="M138" s="16">
        <f t="shared" si="11"/>
        <v>13.3416</v>
      </c>
    </row>
    <row r="139" spans="1:13" x14ac:dyDescent="0.25">
      <c r="A139" s="1">
        <v>40</v>
      </c>
      <c r="B139" s="14" t="s">
        <v>215</v>
      </c>
      <c r="C139" s="1" t="s">
        <v>218</v>
      </c>
      <c r="D139" s="15">
        <v>10</v>
      </c>
      <c r="E139" s="1">
        <v>10</v>
      </c>
      <c r="F139" s="1">
        <v>100</v>
      </c>
      <c r="G139" s="2">
        <v>0.05</v>
      </c>
      <c r="H139" s="15">
        <v>7858</v>
      </c>
      <c r="I139" s="1">
        <v>7858</v>
      </c>
      <c r="J139" s="16">
        <f t="shared" si="8"/>
        <v>7.8579999999999997</v>
      </c>
      <c r="K139" s="16">
        <f t="shared" si="9"/>
        <v>2.3573999999999997</v>
      </c>
      <c r="L139" s="16">
        <f t="shared" si="10"/>
        <v>3.9290000000000003</v>
      </c>
      <c r="M139" s="16">
        <f t="shared" si="11"/>
        <v>14.144399999999999</v>
      </c>
    </row>
    <row r="140" spans="1:13" x14ac:dyDescent="0.25">
      <c r="A140" s="1">
        <v>40</v>
      </c>
      <c r="B140" s="14" t="s">
        <v>215</v>
      </c>
      <c r="C140" s="1" t="s">
        <v>219</v>
      </c>
      <c r="D140" s="15">
        <v>10</v>
      </c>
      <c r="E140" s="1">
        <v>10</v>
      </c>
      <c r="F140" s="1">
        <v>100</v>
      </c>
      <c r="G140" s="2">
        <v>0.05</v>
      </c>
      <c r="H140" s="15">
        <v>8530</v>
      </c>
      <c r="I140" s="1">
        <v>8530</v>
      </c>
      <c r="J140" s="16">
        <f t="shared" si="8"/>
        <v>8.5299999999999994</v>
      </c>
      <c r="K140" s="16">
        <f t="shared" si="9"/>
        <v>2.5589999999999997</v>
      </c>
      <c r="L140" s="16">
        <f t="shared" si="10"/>
        <v>4.2649999999999997</v>
      </c>
      <c r="M140" s="16">
        <f t="shared" si="11"/>
        <v>15.353999999999999</v>
      </c>
    </row>
    <row r="141" spans="1:13" x14ac:dyDescent="0.25">
      <c r="A141" s="1">
        <v>41</v>
      </c>
      <c r="B141" s="14" t="s">
        <v>220</v>
      </c>
      <c r="C141" s="1" t="s">
        <v>221</v>
      </c>
      <c r="D141" s="15">
        <v>10</v>
      </c>
      <c r="E141" s="1">
        <v>10</v>
      </c>
      <c r="F141" s="1">
        <v>100</v>
      </c>
      <c r="G141" s="2">
        <v>0.05</v>
      </c>
      <c r="H141" s="15">
        <v>9288</v>
      </c>
      <c r="I141" s="1">
        <v>9288</v>
      </c>
      <c r="J141" s="16">
        <f t="shared" si="8"/>
        <v>9.2880000000000003</v>
      </c>
      <c r="K141" s="16">
        <f t="shared" si="9"/>
        <v>2.7863999999999995</v>
      </c>
      <c r="L141" s="16">
        <f t="shared" si="10"/>
        <v>4.6440000000000001</v>
      </c>
      <c r="M141" s="16">
        <f t="shared" si="11"/>
        <v>16.718400000000003</v>
      </c>
    </row>
    <row r="142" spans="1:13" x14ac:dyDescent="0.25">
      <c r="A142" s="1">
        <v>41</v>
      </c>
      <c r="B142" s="14" t="s">
        <v>220</v>
      </c>
      <c r="C142" s="1" t="s">
        <v>222</v>
      </c>
      <c r="D142" s="15">
        <v>10</v>
      </c>
      <c r="E142" s="1">
        <v>10</v>
      </c>
      <c r="F142" s="1">
        <v>100</v>
      </c>
      <c r="G142" s="2">
        <v>0.05</v>
      </c>
      <c r="H142" s="15">
        <v>9885</v>
      </c>
      <c r="I142" s="1">
        <v>9885</v>
      </c>
      <c r="J142" s="16">
        <f t="shared" si="8"/>
        <v>9.8849999999999998</v>
      </c>
      <c r="K142" s="16">
        <f t="shared" si="9"/>
        <v>2.9654999999999996</v>
      </c>
      <c r="L142" s="16">
        <f t="shared" si="10"/>
        <v>4.9424999999999999</v>
      </c>
      <c r="M142" s="16">
        <f t="shared" si="11"/>
        <v>17.792999999999999</v>
      </c>
    </row>
    <row r="143" spans="1:13" x14ac:dyDescent="0.25">
      <c r="A143" s="1">
        <v>41</v>
      </c>
      <c r="B143" s="14" t="s">
        <v>220</v>
      </c>
      <c r="C143" s="1" t="s">
        <v>223</v>
      </c>
      <c r="D143" s="15">
        <v>10</v>
      </c>
      <c r="E143" s="1">
        <v>10</v>
      </c>
      <c r="F143" s="1">
        <v>100</v>
      </c>
      <c r="G143" s="2">
        <v>0.05</v>
      </c>
      <c r="H143" s="15">
        <v>10481</v>
      </c>
      <c r="I143" s="1">
        <v>10481</v>
      </c>
      <c r="J143" s="16">
        <f t="shared" si="8"/>
        <v>10.481</v>
      </c>
      <c r="K143" s="16">
        <f t="shared" si="9"/>
        <v>3.1442999999999999</v>
      </c>
      <c r="L143" s="16">
        <f t="shared" si="10"/>
        <v>5.2405000000000008</v>
      </c>
      <c r="M143" s="16">
        <f t="shared" si="11"/>
        <v>18.8658</v>
      </c>
    </row>
    <row r="144" spans="1:13" x14ac:dyDescent="0.25">
      <c r="A144" s="1">
        <v>41</v>
      </c>
      <c r="B144" s="14" t="s">
        <v>220</v>
      </c>
      <c r="C144" s="1" t="s">
        <v>195</v>
      </c>
      <c r="D144" s="15">
        <v>10</v>
      </c>
      <c r="E144" s="1">
        <v>10</v>
      </c>
      <c r="F144" s="1">
        <v>100</v>
      </c>
      <c r="G144" s="2">
        <v>0.05</v>
      </c>
      <c r="H144" s="15">
        <v>11373</v>
      </c>
      <c r="I144" s="1">
        <v>11373</v>
      </c>
      <c r="J144" s="16">
        <f t="shared" si="8"/>
        <v>11.372999999999999</v>
      </c>
      <c r="K144" s="16">
        <f t="shared" si="9"/>
        <v>3.4119000000000002</v>
      </c>
      <c r="L144" s="16">
        <f t="shared" si="10"/>
        <v>5.6864999999999997</v>
      </c>
      <c r="M144" s="16">
        <f t="shared" si="11"/>
        <v>20.471399999999999</v>
      </c>
    </row>
    <row r="145" spans="1:13" x14ac:dyDescent="0.25">
      <c r="A145" s="1">
        <v>42</v>
      </c>
      <c r="B145" s="14" t="s">
        <v>224</v>
      </c>
      <c r="C145" s="1" t="s">
        <v>84</v>
      </c>
      <c r="D145" s="15">
        <v>10</v>
      </c>
      <c r="E145" s="1">
        <v>10</v>
      </c>
      <c r="F145" s="1">
        <v>100</v>
      </c>
      <c r="G145" s="2">
        <v>0.12</v>
      </c>
      <c r="H145" s="15">
        <v>5553</v>
      </c>
      <c r="I145" s="1">
        <v>5553</v>
      </c>
      <c r="J145" s="16">
        <f t="shared" si="8"/>
        <v>5.5529999999999999</v>
      </c>
      <c r="K145" s="16">
        <f t="shared" si="9"/>
        <v>1.6658999999999999</v>
      </c>
      <c r="L145" s="16">
        <f t="shared" si="10"/>
        <v>6.6635999999999997</v>
      </c>
      <c r="M145" s="16">
        <f t="shared" si="11"/>
        <v>13.8825</v>
      </c>
    </row>
    <row r="146" spans="1:13" x14ac:dyDescent="0.25">
      <c r="A146" s="1">
        <v>42</v>
      </c>
      <c r="B146" s="14" t="s">
        <v>224</v>
      </c>
      <c r="C146" s="1" t="s">
        <v>225</v>
      </c>
      <c r="D146" s="15">
        <v>10</v>
      </c>
      <c r="E146" s="1">
        <v>10</v>
      </c>
      <c r="F146" s="1">
        <v>100</v>
      </c>
      <c r="G146" s="2">
        <v>0.12</v>
      </c>
      <c r="H146" s="15">
        <v>6393</v>
      </c>
      <c r="I146" s="1">
        <v>6393</v>
      </c>
      <c r="J146" s="16">
        <f t="shared" si="8"/>
        <v>6.3929999999999998</v>
      </c>
      <c r="K146" s="16">
        <f t="shared" si="9"/>
        <v>1.9178999999999999</v>
      </c>
      <c r="L146" s="16">
        <f t="shared" si="10"/>
        <v>7.6715999999999998</v>
      </c>
      <c r="M146" s="16">
        <f t="shared" si="11"/>
        <v>15.9825</v>
      </c>
    </row>
    <row r="147" spans="1:13" x14ac:dyDescent="0.25">
      <c r="A147" s="1">
        <v>43</v>
      </c>
      <c r="B147" s="14" t="s">
        <v>226</v>
      </c>
      <c r="C147" s="1" t="s">
        <v>227</v>
      </c>
      <c r="D147" s="15">
        <v>10</v>
      </c>
      <c r="E147" s="1">
        <v>10</v>
      </c>
      <c r="F147" s="1">
        <v>100</v>
      </c>
      <c r="G147" s="2">
        <v>0.08</v>
      </c>
      <c r="H147" s="15">
        <v>10923</v>
      </c>
      <c r="I147" s="1">
        <v>10923</v>
      </c>
      <c r="J147" s="16">
        <f t="shared" si="8"/>
        <v>10.923</v>
      </c>
      <c r="K147" s="16">
        <f t="shared" si="9"/>
        <v>3.2768999999999999</v>
      </c>
      <c r="L147" s="16">
        <f t="shared" si="10"/>
        <v>8.7384000000000004</v>
      </c>
      <c r="M147" s="16">
        <f t="shared" si="11"/>
        <v>22.938299999999998</v>
      </c>
    </row>
    <row r="148" spans="1:13" x14ac:dyDescent="0.25">
      <c r="A148" s="1">
        <v>43</v>
      </c>
      <c r="B148" s="14" t="s">
        <v>226</v>
      </c>
      <c r="C148" s="1" t="s">
        <v>185</v>
      </c>
      <c r="D148" s="15">
        <v>10</v>
      </c>
      <c r="E148" s="1">
        <v>10</v>
      </c>
      <c r="F148" s="1">
        <v>100</v>
      </c>
      <c r="G148" s="2">
        <v>0.08</v>
      </c>
      <c r="H148" s="15">
        <v>12201</v>
      </c>
      <c r="I148" s="1">
        <v>12201</v>
      </c>
      <c r="J148" s="16">
        <f t="shared" si="8"/>
        <v>12.201000000000001</v>
      </c>
      <c r="K148" s="16">
        <f t="shared" si="9"/>
        <v>3.6602999999999999</v>
      </c>
      <c r="L148" s="16">
        <f t="shared" si="10"/>
        <v>9.7607999999999997</v>
      </c>
      <c r="M148" s="16">
        <f t="shared" si="11"/>
        <v>25.6221</v>
      </c>
    </row>
    <row r="149" spans="1:13" x14ac:dyDescent="0.25">
      <c r="A149" s="1">
        <v>44</v>
      </c>
      <c r="B149" s="14" t="s">
        <v>228</v>
      </c>
      <c r="C149" s="1" t="s">
        <v>229</v>
      </c>
      <c r="D149" s="15">
        <v>10</v>
      </c>
      <c r="E149" s="1">
        <v>10</v>
      </c>
      <c r="F149" s="1">
        <v>100</v>
      </c>
      <c r="G149" s="2">
        <v>0.04</v>
      </c>
      <c r="H149" s="15">
        <v>24037</v>
      </c>
      <c r="I149" s="1">
        <v>24037</v>
      </c>
      <c r="J149" s="16">
        <f t="shared" si="8"/>
        <v>24.036999999999999</v>
      </c>
      <c r="K149" s="16">
        <f t="shared" si="9"/>
        <v>7.2111000000000001</v>
      </c>
      <c r="L149" s="16">
        <f t="shared" si="10"/>
        <v>9.6148000000000007</v>
      </c>
      <c r="M149" s="16">
        <f t="shared" si="11"/>
        <v>40.862900000000003</v>
      </c>
    </row>
    <row r="150" spans="1:13" x14ac:dyDescent="0.25">
      <c r="A150" s="1">
        <v>45</v>
      </c>
      <c r="B150" s="14" t="s">
        <v>230</v>
      </c>
      <c r="C150" s="1" t="s">
        <v>94</v>
      </c>
      <c r="D150" s="15">
        <v>10</v>
      </c>
      <c r="E150" s="1">
        <v>10</v>
      </c>
      <c r="F150" s="1">
        <v>100</v>
      </c>
      <c r="G150" s="2">
        <v>0.04</v>
      </c>
      <c r="H150" s="15">
        <v>20432</v>
      </c>
      <c r="I150" s="1">
        <v>20432</v>
      </c>
      <c r="J150" s="16">
        <f t="shared" si="8"/>
        <v>20.431999999999999</v>
      </c>
      <c r="K150" s="16">
        <f t="shared" si="9"/>
        <v>6.1295999999999999</v>
      </c>
      <c r="L150" s="16">
        <f t="shared" si="10"/>
        <v>8.1728000000000005</v>
      </c>
      <c r="M150" s="16">
        <f t="shared" si="11"/>
        <v>34.734400000000001</v>
      </c>
    </row>
    <row r="151" spans="1:13" x14ac:dyDescent="0.25">
      <c r="A151" s="1">
        <v>46</v>
      </c>
      <c r="B151" s="14" t="s">
        <v>231</v>
      </c>
      <c r="C151" s="1" t="s">
        <v>232</v>
      </c>
      <c r="D151" s="15">
        <v>10</v>
      </c>
      <c r="E151" s="1">
        <v>10</v>
      </c>
      <c r="F151" s="1">
        <v>100</v>
      </c>
      <c r="G151" s="2">
        <v>0.04</v>
      </c>
      <c r="H151" s="15">
        <v>20384</v>
      </c>
      <c r="I151" s="1">
        <v>20384</v>
      </c>
      <c r="J151" s="16">
        <f t="shared" si="8"/>
        <v>20.384</v>
      </c>
      <c r="K151" s="16">
        <f t="shared" si="9"/>
        <v>6.1151999999999997</v>
      </c>
      <c r="L151" s="16">
        <f t="shared" si="10"/>
        <v>8.1536000000000008</v>
      </c>
      <c r="M151" s="16">
        <f t="shared" si="11"/>
        <v>34.652799999999999</v>
      </c>
    </row>
    <row r="152" spans="1:13" x14ac:dyDescent="0.25">
      <c r="A152" s="1">
        <v>46</v>
      </c>
      <c r="B152" s="14" t="s">
        <v>231</v>
      </c>
      <c r="C152" s="1" t="s">
        <v>200</v>
      </c>
      <c r="D152" s="15">
        <v>10</v>
      </c>
      <c r="E152" s="1">
        <v>10</v>
      </c>
      <c r="F152" s="1">
        <v>100</v>
      </c>
      <c r="G152" s="2">
        <v>0.04</v>
      </c>
      <c r="H152" s="15">
        <v>24037</v>
      </c>
      <c r="I152" s="1">
        <v>24037</v>
      </c>
      <c r="J152" s="16">
        <f t="shared" si="8"/>
        <v>24.036999999999999</v>
      </c>
      <c r="K152" s="16">
        <f t="shared" si="9"/>
        <v>7.2111000000000001</v>
      </c>
      <c r="L152" s="16">
        <f t="shared" si="10"/>
        <v>9.6148000000000007</v>
      </c>
      <c r="M152" s="16">
        <f t="shared" si="11"/>
        <v>40.862900000000003</v>
      </c>
    </row>
    <row r="153" spans="1:13" x14ac:dyDescent="0.25">
      <c r="A153" s="1">
        <v>47</v>
      </c>
      <c r="B153" s="14" t="s">
        <v>233</v>
      </c>
      <c r="C153" s="1" t="s">
        <v>232</v>
      </c>
      <c r="D153" s="15">
        <v>10</v>
      </c>
      <c r="E153" s="1">
        <v>10</v>
      </c>
      <c r="F153" s="1">
        <v>100</v>
      </c>
      <c r="G153" s="2">
        <v>0.12</v>
      </c>
      <c r="H153" s="15">
        <v>8561</v>
      </c>
      <c r="I153" s="1">
        <v>8561</v>
      </c>
      <c r="J153" s="16">
        <f t="shared" si="8"/>
        <v>8.5609999999999999</v>
      </c>
      <c r="K153" s="16">
        <f t="shared" si="9"/>
        <v>2.5682999999999998</v>
      </c>
      <c r="L153" s="16">
        <f t="shared" si="10"/>
        <v>10.273199999999999</v>
      </c>
      <c r="M153" s="16">
        <f t="shared" si="11"/>
        <v>21.4025</v>
      </c>
    </row>
    <row r="154" spans="1:13" x14ac:dyDescent="0.25">
      <c r="A154" s="1">
        <v>48</v>
      </c>
      <c r="B154" s="14" t="s">
        <v>234</v>
      </c>
      <c r="C154" s="1" t="s">
        <v>227</v>
      </c>
      <c r="D154" s="15">
        <v>10</v>
      </c>
      <c r="E154" s="1">
        <v>10</v>
      </c>
      <c r="F154" s="1">
        <v>100</v>
      </c>
      <c r="G154" s="2">
        <v>0.04</v>
      </c>
      <c r="H154" s="15">
        <v>4384</v>
      </c>
      <c r="I154" s="1">
        <v>4384</v>
      </c>
      <c r="J154" s="16">
        <f t="shared" si="8"/>
        <v>4.3840000000000003</v>
      </c>
      <c r="K154" s="16">
        <f t="shared" si="9"/>
        <v>1.3152000000000001</v>
      </c>
      <c r="L154" s="16">
        <f t="shared" si="10"/>
        <v>1.7536</v>
      </c>
      <c r="M154" s="16">
        <f t="shared" si="11"/>
        <v>7.4527999999999999</v>
      </c>
    </row>
    <row r="155" spans="1:13" x14ac:dyDescent="0.25">
      <c r="A155" s="1">
        <v>48</v>
      </c>
      <c r="B155" s="14" t="s">
        <v>234</v>
      </c>
      <c r="C155" s="1" t="s">
        <v>235</v>
      </c>
      <c r="D155" s="15">
        <v>10</v>
      </c>
      <c r="E155" s="1">
        <v>10</v>
      </c>
      <c r="F155" s="1">
        <v>100</v>
      </c>
      <c r="G155" s="2">
        <v>0.04</v>
      </c>
      <c r="H155" s="15">
        <v>5297</v>
      </c>
      <c r="I155" s="1">
        <v>5297</v>
      </c>
      <c r="J155" s="16">
        <f t="shared" si="8"/>
        <v>5.2969999999999997</v>
      </c>
      <c r="K155" s="16">
        <f t="shared" si="9"/>
        <v>1.5891</v>
      </c>
      <c r="L155" s="16">
        <f t="shared" si="10"/>
        <v>2.1187999999999998</v>
      </c>
      <c r="M155" s="16">
        <f t="shared" si="11"/>
        <v>9.0048999999999992</v>
      </c>
    </row>
    <row r="156" spans="1:13" x14ac:dyDescent="0.25">
      <c r="A156" s="1">
        <v>48</v>
      </c>
      <c r="B156" s="14" t="s">
        <v>234</v>
      </c>
      <c r="C156" s="1" t="s">
        <v>186</v>
      </c>
      <c r="D156" s="15">
        <v>10</v>
      </c>
      <c r="E156" s="1">
        <v>10</v>
      </c>
      <c r="F156" s="1">
        <v>100</v>
      </c>
      <c r="G156" s="2">
        <v>0.04</v>
      </c>
      <c r="H156" s="15">
        <v>6210</v>
      </c>
      <c r="I156" s="1">
        <v>6210</v>
      </c>
      <c r="J156" s="16">
        <f t="shared" si="8"/>
        <v>6.21</v>
      </c>
      <c r="K156" s="16">
        <f t="shared" si="9"/>
        <v>1.863</v>
      </c>
      <c r="L156" s="16">
        <f t="shared" si="10"/>
        <v>2.484</v>
      </c>
      <c r="M156" s="16">
        <f t="shared" si="11"/>
        <v>10.557</v>
      </c>
    </row>
    <row r="157" spans="1:13" x14ac:dyDescent="0.25">
      <c r="A157" s="1">
        <v>49</v>
      </c>
      <c r="B157" s="14" t="s">
        <v>236</v>
      </c>
      <c r="C157" s="1" t="s">
        <v>94</v>
      </c>
      <c r="D157" s="15">
        <v>10</v>
      </c>
      <c r="E157" s="1">
        <v>10</v>
      </c>
      <c r="F157" s="1">
        <v>100</v>
      </c>
      <c r="G157" s="2">
        <v>0.16</v>
      </c>
      <c r="H157" s="15">
        <v>1517</v>
      </c>
      <c r="I157" s="1">
        <v>1517</v>
      </c>
      <c r="J157" s="16">
        <f t="shared" si="8"/>
        <v>1.5169999999999999</v>
      </c>
      <c r="K157" s="16">
        <f t="shared" si="9"/>
        <v>0.4551</v>
      </c>
      <c r="L157" s="16">
        <f t="shared" si="10"/>
        <v>2.4272</v>
      </c>
      <c r="M157" s="16">
        <f t="shared" si="11"/>
        <v>4.3993000000000002</v>
      </c>
    </row>
    <row r="158" spans="1:13" x14ac:dyDescent="0.25">
      <c r="A158" s="1">
        <v>49</v>
      </c>
      <c r="B158" s="14" t="s">
        <v>236</v>
      </c>
      <c r="C158" s="1" t="s">
        <v>185</v>
      </c>
      <c r="D158" s="15">
        <v>10</v>
      </c>
      <c r="E158" s="1">
        <v>10</v>
      </c>
      <c r="F158" s="1">
        <v>100</v>
      </c>
      <c r="G158" s="2">
        <v>0.16</v>
      </c>
      <c r="H158" s="15">
        <v>1591</v>
      </c>
      <c r="I158" s="1">
        <v>1591</v>
      </c>
      <c r="J158" s="16">
        <f t="shared" si="8"/>
        <v>1.591</v>
      </c>
      <c r="K158" s="16">
        <f t="shared" si="9"/>
        <v>0.4773</v>
      </c>
      <c r="L158" s="16">
        <f t="shared" si="10"/>
        <v>2.5455999999999999</v>
      </c>
      <c r="M158" s="16">
        <f t="shared" si="11"/>
        <v>4.6138999999999992</v>
      </c>
    </row>
    <row r="159" spans="1:13" x14ac:dyDescent="0.25">
      <c r="A159" s="1">
        <v>50</v>
      </c>
      <c r="B159" s="14" t="s">
        <v>237</v>
      </c>
      <c r="C159" s="1" t="s">
        <v>94</v>
      </c>
      <c r="D159" s="15">
        <v>10</v>
      </c>
      <c r="E159" s="1">
        <v>10</v>
      </c>
      <c r="F159" s="1">
        <v>100</v>
      </c>
      <c r="G159" s="2">
        <v>0.11</v>
      </c>
      <c r="H159" s="15">
        <v>2265</v>
      </c>
      <c r="I159" s="1">
        <v>2265</v>
      </c>
      <c r="J159" s="16">
        <f t="shared" si="8"/>
        <v>2.2650000000000001</v>
      </c>
      <c r="K159" s="16">
        <f t="shared" si="9"/>
        <v>0.67949999999999988</v>
      </c>
      <c r="L159" s="16">
        <f t="shared" si="10"/>
        <v>2.4915000000000003</v>
      </c>
      <c r="M159" s="16">
        <f t="shared" si="11"/>
        <v>5.4359999999999999</v>
      </c>
    </row>
    <row r="160" spans="1:13" x14ac:dyDescent="0.25">
      <c r="A160" s="1">
        <v>50</v>
      </c>
      <c r="B160" s="14" t="s">
        <v>237</v>
      </c>
      <c r="C160" s="1" t="s">
        <v>185</v>
      </c>
      <c r="D160" s="15">
        <v>10</v>
      </c>
      <c r="E160" s="1">
        <v>10</v>
      </c>
      <c r="F160" s="1">
        <v>100</v>
      </c>
      <c r="G160" s="2">
        <v>0.11</v>
      </c>
      <c r="H160" s="15">
        <v>2375</v>
      </c>
      <c r="I160" s="1">
        <v>2375</v>
      </c>
      <c r="J160" s="16">
        <f t="shared" si="8"/>
        <v>2.375</v>
      </c>
      <c r="K160" s="16">
        <f t="shared" si="9"/>
        <v>0.71250000000000002</v>
      </c>
      <c r="L160" s="16">
        <f t="shared" si="10"/>
        <v>2.6124999999999998</v>
      </c>
      <c r="M160" s="16">
        <f t="shared" si="11"/>
        <v>5.6999999999999993</v>
      </c>
    </row>
    <row r="161" spans="1:13" x14ac:dyDescent="0.25">
      <c r="A161" s="1">
        <v>51</v>
      </c>
      <c r="B161" s="14" t="s">
        <v>238</v>
      </c>
      <c r="C161" s="1" t="s">
        <v>235</v>
      </c>
      <c r="D161" s="15">
        <v>10</v>
      </c>
      <c r="E161" s="1">
        <v>10</v>
      </c>
      <c r="F161" s="1">
        <v>100</v>
      </c>
      <c r="G161" s="2">
        <v>0.04</v>
      </c>
      <c r="H161" s="15">
        <v>11215</v>
      </c>
      <c r="I161" s="1">
        <v>11215</v>
      </c>
      <c r="J161" s="16">
        <f t="shared" si="8"/>
        <v>11.215</v>
      </c>
      <c r="K161" s="16">
        <f t="shared" si="9"/>
        <v>3.3645</v>
      </c>
      <c r="L161" s="16">
        <f t="shared" si="10"/>
        <v>4.4860000000000007</v>
      </c>
      <c r="M161" s="16">
        <f t="shared" si="11"/>
        <v>19.0655</v>
      </c>
    </row>
    <row r="162" spans="1:13" x14ac:dyDescent="0.25">
      <c r="A162" s="1">
        <v>52</v>
      </c>
      <c r="B162" s="14" t="s">
        <v>239</v>
      </c>
      <c r="C162" s="1" t="s">
        <v>229</v>
      </c>
      <c r="D162" s="15">
        <v>10</v>
      </c>
      <c r="E162" s="1">
        <v>10</v>
      </c>
      <c r="F162" s="1">
        <v>100</v>
      </c>
      <c r="G162" s="2">
        <v>0.04</v>
      </c>
      <c r="H162" s="15">
        <v>15927</v>
      </c>
      <c r="I162" s="1">
        <v>15927</v>
      </c>
      <c r="J162" s="16">
        <f t="shared" si="8"/>
        <v>15.927</v>
      </c>
      <c r="K162" s="16">
        <f t="shared" si="9"/>
        <v>4.7781000000000002</v>
      </c>
      <c r="L162" s="16">
        <f t="shared" si="10"/>
        <v>6.3708</v>
      </c>
      <c r="M162" s="16">
        <f t="shared" si="11"/>
        <v>27.075900000000001</v>
      </c>
    </row>
    <row r="163" spans="1:13" x14ac:dyDescent="0.25">
      <c r="A163" s="1">
        <v>53</v>
      </c>
      <c r="B163" s="14" t="s">
        <v>240</v>
      </c>
      <c r="C163" s="1" t="s">
        <v>99</v>
      </c>
      <c r="D163" s="15">
        <v>10</v>
      </c>
      <c r="E163" s="1">
        <v>10</v>
      </c>
      <c r="F163" s="1">
        <v>100</v>
      </c>
      <c r="G163" s="2">
        <v>0.16</v>
      </c>
      <c r="H163" s="15">
        <v>840</v>
      </c>
      <c r="I163" s="1">
        <v>840</v>
      </c>
      <c r="J163" s="16">
        <f t="shared" si="8"/>
        <v>0.84</v>
      </c>
      <c r="K163" s="16">
        <f t="shared" si="9"/>
        <v>0.252</v>
      </c>
      <c r="L163" s="16">
        <f t="shared" si="10"/>
        <v>1.3440000000000001</v>
      </c>
      <c r="M163" s="16">
        <f t="shared" si="11"/>
        <v>2.4359999999999999</v>
      </c>
    </row>
    <row r="164" spans="1:13" x14ac:dyDescent="0.25">
      <c r="A164" s="1">
        <v>54</v>
      </c>
      <c r="B164" s="14" t="s">
        <v>241</v>
      </c>
      <c r="C164" s="1" t="s">
        <v>242</v>
      </c>
      <c r="D164" s="15">
        <v>10</v>
      </c>
      <c r="E164" s="1">
        <v>10</v>
      </c>
      <c r="F164" s="1">
        <v>100</v>
      </c>
      <c r="G164" s="2">
        <v>0.04</v>
      </c>
      <c r="H164" s="15">
        <v>15197</v>
      </c>
      <c r="I164" s="1">
        <v>15197</v>
      </c>
      <c r="J164" s="16">
        <f t="shared" si="8"/>
        <v>15.196999999999999</v>
      </c>
      <c r="K164" s="16">
        <f t="shared" si="9"/>
        <v>4.5590999999999999</v>
      </c>
      <c r="L164" s="16">
        <f t="shared" si="10"/>
        <v>6.0788000000000002</v>
      </c>
      <c r="M164" s="16">
        <f t="shared" si="11"/>
        <v>25.834900000000001</v>
      </c>
    </row>
    <row r="165" spans="1:13" x14ac:dyDescent="0.25">
      <c r="A165" s="1">
        <v>55</v>
      </c>
      <c r="B165" s="14" t="s">
        <v>243</v>
      </c>
      <c r="C165" s="1" t="s">
        <v>244</v>
      </c>
      <c r="D165" s="15">
        <v>10</v>
      </c>
      <c r="E165" s="1">
        <v>10</v>
      </c>
      <c r="F165" s="1">
        <v>100</v>
      </c>
      <c r="G165" s="2">
        <v>0.04</v>
      </c>
      <c r="H165" s="15">
        <v>19507</v>
      </c>
      <c r="I165" s="1">
        <v>19507</v>
      </c>
      <c r="J165" s="16">
        <f t="shared" si="8"/>
        <v>19.507000000000001</v>
      </c>
      <c r="K165" s="16">
        <f t="shared" si="9"/>
        <v>5.8520999999999992</v>
      </c>
      <c r="L165" s="16">
        <f t="shared" si="10"/>
        <v>7.8027999999999995</v>
      </c>
      <c r="M165" s="16">
        <f t="shared" si="11"/>
        <v>33.161900000000003</v>
      </c>
    </row>
    <row r="166" spans="1:13" x14ac:dyDescent="0.25">
      <c r="A166" s="1">
        <v>55</v>
      </c>
      <c r="B166" s="14" t="s">
        <v>243</v>
      </c>
      <c r="C166" s="1" t="s">
        <v>245</v>
      </c>
      <c r="D166" s="15">
        <v>10</v>
      </c>
      <c r="E166" s="1">
        <v>10</v>
      </c>
      <c r="F166" s="1">
        <v>100</v>
      </c>
      <c r="G166" s="2">
        <v>0.04</v>
      </c>
      <c r="H166" s="15">
        <v>21590</v>
      </c>
      <c r="I166" s="1">
        <v>21590</v>
      </c>
      <c r="J166" s="16">
        <f t="shared" si="8"/>
        <v>21.59</v>
      </c>
      <c r="K166" s="16">
        <f t="shared" si="9"/>
        <v>6.4770000000000003</v>
      </c>
      <c r="L166" s="16">
        <f t="shared" si="10"/>
        <v>8.636000000000001</v>
      </c>
      <c r="M166" s="16">
        <f t="shared" si="11"/>
        <v>36.703000000000003</v>
      </c>
    </row>
    <row r="167" spans="1:13" x14ac:dyDescent="0.25">
      <c r="A167" s="1">
        <v>56</v>
      </c>
      <c r="B167" s="14" t="s">
        <v>246</v>
      </c>
      <c r="C167" s="1" t="s">
        <v>247</v>
      </c>
      <c r="D167" s="15">
        <v>10</v>
      </c>
      <c r="E167" s="1">
        <v>10</v>
      </c>
      <c r="F167" s="1">
        <v>100</v>
      </c>
      <c r="G167" s="2">
        <v>0.03</v>
      </c>
      <c r="H167" s="15">
        <v>3478</v>
      </c>
      <c r="I167" s="1">
        <v>3478</v>
      </c>
      <c r="J167" s="16">
        <f t="shared" si="8"/>
        <v>3.4780000000000002</v>
      </c>
      <c r="K167" s="16">
        <f t="shared" si="9"/>
        <v>1.0434000000000001</v>
      </c>
      <c r="L167" s="16">
        <f t="shared" si="10"/>
        <v>1.0433999999999999</v>
      </c>
      <c r="M167" s="16">
        <f t="shared" si="11"/>
        <v>5.5648</v>
      </c>
    </row>
    <row r="168" spans="1:13" x14ac:dyDescent="0.25">
      <c r="A168" s="1">
        <v>56</v>
      </c>
      <c r="B168" s="14" t="s">
        <v>246</v>
      </c>
      <c r="C168" s="1" t="s">
        <v>248</v>
      </c>
      <c r="D168" s="15">
        <v>10</v>
      </c>
      <c r="E168" s="1">
        <v>10</v>
      </c>
      <c r="F168" s="1">
        <v>100</v>
      </c>
      <c r="G168" s="2">
        <v>0.03</v>
      </c>
      <c r="H168" s="15">
        <v>4418</v>
      </c>
      <c r="I168" s="1">
        <v>4418</v>
      </c>
      <c r="J168" s="16">
        <f t="shared" si="8"/>
        <v>4.4180000000000001</v>
      </c>
      <c r="K168" s="16">
        <f t="shared" si="9"/>
        <v>1.3253999999999999</v>
      </c>
      <c r="L168" s="16">
        <f t="shared" si="10"/>
        <v>1.3253999999999999</v>
      </c>
      <c r="M168" s="16">
        <f t="shared" si="11"/>
        <v>7.0688000000000004</v>
      </c>
    </row>
    <row r="169" spans="1:13" x14ac:dyDescent="0.25">
      <c r="A169" s="1">
        <v>56</v>
      </c>
      <c r="B169" s="14" t="s">
        <v>246</v>
      </c>
      <c r="C169" s="1" t="s">
        <v>249</v>
      </c>
      <c r="D169" s="15">
        <v>10</v>
      </c>
      <c r="E169" s="1">
        <v>10</v>
      </c>
      <c r="F169" s="1">
        <v>100</v>
      </c>
      <c r="G169" s="2">
        <v>0.03</v>
      </c>
      <c r="H169" s="15">
        <v>5172</v>
      </c>
      <c r="I169" s="1">
        <v>5172</v>
      </c>
      <c r="J169" s="16">
        <f t="shared" si="8"/>
        <v>5.1719999999999997</v>
      </c>
      <c r="K169" s="16">
        <f t="shared" si="9"/>
        <v>1.5515999999999999</v>
      </c>
      <c r="L169" s="16">
        <f t="shared" si="10"/>
        <v>1.5515999999999999</v>
      </c>
      <c r="M169" s="16">
        <f t="shared" si="11"/>
        <v>8.2751999999999999</v>
      </c>
    </row>
    <row r="170" spans="1:13" x14ac:dyDescent="0.25">
      <c r="A170" s="1">
        <v>56</v>
      </c>
      <c r="B170" s="14" t="s">
        <v>246</v>
      </c>
      <c r="C170" s="1" t="s">
        <v>87</v>
      </c>
      <c r="D170" s="15">
        <v>10</v>
      </c>
      <c r="E170" s="1">
        <v>10</v>
      </c>
      <c r="F170" s="1">
        <v>100</v>
      </c>
      <c r="G170" s="2">
        <v>0.03</v>
      </c>
      <c r="H170" s="15">
        <v>5831</v>
      </c>
      <c r="I170" s="1">
        <v>5831</v>
      </c>
      <c r="J170" s="16">
        <f t="shared" si="8"/>
        <v>5.8310000000000004</v>
      </c>
      <c r="K170" s="16">
        <f t="shared" si="9"/>
        <v>1.7493000000000001</v>
      </c>
      <c r="L170" s="16">
        <f t="shared" si="10"/>
        <v>1.7493000000000001</v>
      </c>
      <c r="M170" s="16">
        <f t="shared" si="11"/>
        <v>9.329600000000001</v>
      </c>
    </row>
    <row r="171" spans="1:13" x14ac:dyDescent="0.25">
      <c r="A171" s="1">
        <v>56</v>
      </c>
      <c r="B171" s="14" t="s">
        <v>246</v>
      </c>
      <c r="C171" s="1" t="s">
        <v>250</v>
      </c>
      <c r="D171" s="15">
        <v>10</v>
      </c>
      <c r="E171" s="1">
        <v>10</v>
      </c>
      <c r="F171" s="1">
        <v>100</v>
      </c>
      <c r="G171" s="2">
        <v>0.03</v>
      </c>
      <c r="H171" s="15">
        <v>6771</v>
      </c>
      <c r="I171" s="1">
        <v>6771</v>
      </c>
      <c r="J171" s="16">
        <f t="shared" si="8"/>
        <v>6.7709999999999999</v>
      </c>
      <c r="K171" s="16">
        <f t="shared" si="9"/>
        <v>2.0312999999999999</v>
      </c>
      <c r="L171" s="16">
        <f t="shared" si="10"/>
        <v>2.0312999999999999</v>
      </c>
      <c r="M171" s="16">
        <f t="shared" si="11"/>
        <v>10.833599999999999</v>
      </c>
    </row>
    <row r="172" spans="1:13" x14ac:dyDescent="0.25">
      <c r="A172" s="1">
        <v>56</v>
      </c>
      <c r="B172" s="14" t="s">
        <v>246</v>
      </c>
      <c r="C172" s="1" t="s">
        <v>251</v>
      </c>
      <c r="D172" s="15">
        <v>10</v>
      </c>
      <c r="E172" s="1">
        <v>10</v>
      </c>
      <c r="F172" s="1">
        <v>100</v>
      </c>
      <c r="G172" s="2">
        <v>0.03</v>
      </c>
      <c r="H172" s="15">
        <v>7710</v>
      </c>
      <c r="I172" s="1">
        <v>7710</v>
      </c>
      <c r="J172" s="16">
        <f t="shared" si="8"/>
        <v>7.71</v>
      </c>
      <c r="K172" s="16">
        <f t="shared" si="9"/>
        <v>2.3129999999999997</v>
      </c>
      <c r="L172" s="16">
        <f t="shared" si="10"/>
        <v>2.3129999999999997</v>
      </c>
      <c r="M172" s="16">
        <f t="shared" si="11"/>
        <v>12.335999999999999</v>
      </c>
    </row>
    <row r="173" spans="1:13" x14ac:dyDescent="0.25">
      <c r="A173" s="1">
        <v>56</v>
      </c>
      <c r="B173" s="14" t="s">
        <v>246</v>
      </c>
      <c r="C173" s="1" t="s">
        <v>252</v>
      </c>
      <c r="D173" s="15">
        <v>10</v>
      </c>
      <c r="E173" s="1">
        <v>10</v>
      </c>
      <c r="F173" s="1">
        <v>100</v>
      </c>
      <c r="G173" s="2">
        <v>0.03</v>
      </c>
      <c r="H173" s="15">
        <v>8650</v>
      </c>
      <c r="I173" s="1">
        <v>8650</v>
      </c>
      <c r="J173" s="16">
        <f t="shared" si="8"/>
        <v>8.65</v>
      </c>
      <c r="K173" s="16">
        <f t="shared" si="9"/>
        <v>2.5949999999999998</v>
      </c>
      <c r="L173" s="16">
        <f t="shared" si="10"/>
        <v>2.5950000000000002</v>
      </c>
      <c r="M173" s="16">
        <f t="shared" si="11"/>
        <v>13.840000000000002</v>
      </c>
    </row>
    <row r="174" spans="1:13" x14ac:dyDescent="0.25">
      <c r="A174" s="1">
        <v>56</v>
      </c>
      <c r="B174" s="14" t="s">
        <v>246</v>
      </c>
      <c r="C174" s="1" t="s">
        <v>253</v>
      </c>
      <c r="D174" s="15">
        <v>10</v>
      </c>
      <c r="E174" s="1">
        <v>10</v>
      </c>
      <c r="F174" s="1">
        <v>100</v>
      </c>
      <c r="G174" s="2">
        <v>0.03</v>
      </c>
      <c r="H174" s="15">
        <v>10063</v>
      </c>
      <c r="I174" s="1">
        <v>10063</v>
      </c>
      <c r="J174" s="16">
        <f t="shared" si="8"/>
        <v>10.063000000000001</v>
      </c>
      <c r="K174" s="16">
        <f t="shared" si="9"/>
        <v>3.0188999999999999</v>
      </c>
      <c r="L174" s="16">
        <f t="shared" si="10"/>
        <v>3.0188999999999999</v>
      </c>
      <c r="M174" s="16">
        <f t="shared" si="11"/>
        <v>16.1008</v>
      </c>
    </row>
    <row r="175" spans="1:13" x14ac:dyDescent="0.25">
      <c r="A175" s="1">
        <v>56</v>
      </c>
      <c r="B175" s="14" t="s">
        <v>246</v>
      </c>
      <c r="C175" s="1" t="s">
        <v>254</v>
      </c>
      <c r="D175" s="15">
        <v>10</v>
      </c>
      <c r="E175" s="1">
        <v>10</v>
      </c>
      <c r="F175" s="1">
        <v>100</v>
      </c>
      <c r="G175" s="2">
        <v>0.03</v>
      </c>
      <c r="H175" s="15">
        <v>11476</v>
      </c>
      <c r="I175" s="1">
        <v>11476</v>
      </c>
      <c r="J175" s="16">
        <f t="shared" si="8"/>
        <v>11.476000000000001</v>
      </c>
      <c r="K175" s="16">
        <f t="shared" si="9"/>
        <v>3.4428000000000001</v>
      </c>
      <c r="L175" s="16">
        <f t="shared" si="10"/>
        <v>3.4427999999999996</v>
      </c>
      <c r="M175" s="16">
        <f t="shared" si="11"/>
        <v>18.361599999999999</v>
      </c>
    </row>
    <row r="176" spans="1:13" x14ac:dyDescent="0.25">
      <c r="A176" s="1">
        <v>57</v>
      </c>
      <c r="B176" s="14" t="s">
        <v>255</v>
      </c>
      <c r="C176" s="1" t="s">
        <v>247</v>
      </c>
      <c r="D176" s="15">
        <v>10</v>
      </c>
      <c r="E176" s="1">
        <v>10</v>
      </c>
      <c r="F176" s="1">
        <v>100</v>
      </c>
      <c r="G176" s="2">
        <v>0.03</v>
      </c>
      <c r="H176" s="15">
        <v>2576</v>
      </c>
      <c r="I176" s="1">
        <v>2576</v>
      </c>
      <c r="J176" s="16">
        <f t="shared" si="8"/>
        <v>2.5760000000000001</v>
      </c>
      <c r="K176" s="16">
        <f t="shared" si="9"/>
        <v>0.77280000000000004</v>
      </c>
      <c r="L176" s="16">
        <f t="shared" si="10"/>
        <v>0.77280000000000004</v>
      </c>
      <c r="M176" s="16">
        <f t="shared" si="11"/>
        <v>4.1215999999999999</v>
      </c>
    </row>
    <row r="177" spans="1:13" x14ac:dyDescent="0.25">
      <c r="A177" s="1">
        <v>57</v>
      </c>
      <c r="B177" s="14" t="s">
        <v>255</v>
      </c>
      <c r="C177" s="1" t="s">
        <v>248</v>
      </c>
      <c r="D177" s="15">
        <v>10</v>
      </c>
      <c r="E177" s="1">
        <v>10</v>
      </c>
      <c r="F177" s="1">
        <v>100</v>
      </c>
      <c r="G177" s="2">
        <v>0.03</v>
      </c>
      <c r="H177" s="15">
        <v>3273</v>
      </c>
      <c r="I177" s="1">
        <v>3273</v>
      </c>
      <c r="J177" s="16">
        <f t="shared" si="8"/>
        <v>3.2730000000000001</v>
      </c>
      <c r="K177" s="16">
        <f t="shared" si="9"/>
        <v>0.98189999999999988</v>
      </c>
      <c r="L177" s="16">
        <f t="shared" si="10"/>
        <v>0.9819</v>
      </c>
      <c r="M177" s="16">
        <f t="shared" si="11"/>
        <v>5.2368000000000006</v>
      </c>
    </row>
    <row r="178" spans="1:13" x14ac:dyDescent="0.25">
      <c r="A178" s="1">
        <v>57</v>
      </c>
      <c r="B178" s="14" t="s">
        <v>255</v>
      </c>
      <c r="C178" s="1" t="s">
        <v>249</v>
      </c>
      <c r="D178" s="15">
        <v>10</v>
      </c>
      <c r="E178" s="1">
        <v>10</v>
      </c>
      <c r="F178" s="1">
        <v>100</v>
      </c>
      <c r="G178" s="2">
        <v>0.03</v>
      </c>
      <c r="H178" s="15">
        <v>3831</v>
      </c>
      <c r="I178" s="1">
        <v>3831</v>
      </c>
      <c r="J178" s="16">
        <f t="shared" si="8"/>
        <v>3.831</v>
      </c>
      <c r="K178" s="16">
        <f t="shared" si="9"/>
        <v>1.1493</v>
      </c>
      <c r="L178" s="16">
        <f t="shared" si="10"/>
        <v>1.1493</v>
      </c>
      <c r="M178" s="16">
        <f t="shared" si="11"/>
        <v>6.1295999999999999</v>
      </c>
    </row>
    <row r="179" spans="1:13" x14ac:dyDescent="0.25">
      <c r="A179" s="1">
        <v>57</v>
      </c>
      <c r="B179" s="14" t="s">
        <v>255</v>
      </c>
      <c r="C179" s="1" t="s">
        <v>87</v>
      </c>
      <c r="D179" s="15">
        <v>10</v>
      </c>
      <c r="E179" s="1">
        <v>10</v>
      </c>
      <c r="F179" s="1">
        <v>100</v>
      </c>
      <c r="G179" s="2">
        <v>0.03</v>
      </c>
      <c r="H179" s="15">
        <v>4319</v>
      </c>
      <c r="I179" s="1">
        <v>4319</v>
      </c>
      <c r="J179" s="16">
        <f t="shared" si="8"/>
        <v>4.319</v>
      </c>
      <c r="K179" s="16">
        <f t="shared" si="9"/>
        <v>1.2956999999999999</v>
      </c>
      <c r="L179" s="16">
        <f t="shared" si="10"/>
        <v>1.2956999999999999</v>
      </c>
      <c r="M179" s="16">
        <f t="shared" si="11"/>
        <v>6.9104000000000001</v>
      </c>
    </row>
    <row r="180" spans="1:13" x14ac:dyDescent="0.25">
      <c r="A180" s="1">
        <v>57</v>
      </c>
      <c r="B180" s="14" t="s">
        <v>255</v>
      </c>
      <c r="C180" s="1" t="s">
        <v>250</v>
      </c>
      <c r="D180" s="15">
        <v>10</v>
      </c>
      <c r="E180" s="1">
        <v>10</v>
      </c>
      <c r="F180" s="1">
        <v>100</v>
      </c>
      <c r="G180" s="2">
        <v>0.03</v>
      </c>
      <c r="H180" s="15">
        <v>5015</v>
      </c>
      <c r="I180" s="1">
        <v>5015</v>
      </c>
      <c r="J180" s="16">
        <f t="shared" si="8"/>
        <v>5.0149999999999997</v>
      </c>
      <c r="K180" s="16">
        <f t="shared" si="9"/>
        <v>1.5044999999999999</v>
      </c>
      <c r="L180" s="16">
        <f t="shared" si="10"/>
        <v>1.5044999999999999</v>
      </c>
      <c r="M180" s="16">
        <f t="shared" si="11"/>
        <v>8.0239999999999991</v>
      </c>
    </row>
    <row r="181" spans="1:13" x14ac:dyDescent="0.25">
      <c r="A181" s="1">
        <v>57</v>
      </c>
      <c r="B181" s="14" t="s">
        <v>255</v>
      </c>
      <c r="C181" s="1" t="s">
        <v>251</v>
      </c>
      <c r="D181" s="15">
        <v>10</v>
      </c>
      <c r="E181" s="1">
        <v>10</v>
      </c>
      <c r="F181" s="1">
        <v>100</v>
      </c>
      <c r="G181" s="2">
        <v>0.03</v>
      </c>
      <c r="H181" s="15">
        <v>5711</v>
      </c>
      <c r="I181" s="1">
        <v>5711</v>
      </c>
      <c r="J181" s="16">
        <f t="shared" si="8"/>
        <v>5.7110000000000003</v>
      </c>
      <c r="K181" s="16">
        <f t="shared" si="9"/>
        <v>1.7132999999999998</v>
      </c>
      <c r="L181" s="16">
        <f t="shared" si="10"/>
        <v>1.7132999999999998</v>
      </c>
      <c r="M181" s="16">
        <f t="shared" si="11"/>
        <v>9.1376000000000008</v>
      </c>
    </row>
    <row r="182" spans="1:13" x14ac:dyDescent="0.25">
      <c r="A182" s="1">
        <v>57</v>
      </c>
      <c r="B182" s="14" t="s">
        <v>255</v>
      </c>
      <c r="C182" s="1" t="s">
        <v>252</v>
      </c>
      <c r="D182" s="15">
        <v>10</v>
      </c>
      <c r="E182" s="1">
        <v>10</v>
      </c>
      <c r="F182" s="1">
        <v>100</v>
      </c>
      <c r="G182" s="2">
        <v>0.03</v>
      </c>
      <c r="H182" s="15">
        <v>6408</v>
      </c>
      <c r="I182" s="1">
        <v>6408</v>
      </c>
      <c r="J182" s="16">
        <f t="shared" si="8"/>
        <v>6.4080000000000004</v>
      </c>
      <c r="K182" s="16">
        <f t="shared" si="9"/>
        <v>1.9223999999999999</v>
      </c>
      <c r="L182" s="16">
        <f t="shared" si="10"/>
        <v>1.9223999999999999</v>
      </c>
      <c r="M182" s="16">
        <f t="shared" si="11"/>
        <v>10.252800000000001</v>
      </c>
    </row>
    <row r="183" spans="1:13" x14ac:dyDescent="0.25">
      <c r="A183" s="1">
        <v>57</v>
      </c>
      <c r="B183" s="14" t="s">
        <v>255</v>
      </c>
      <c r="C183" s="1" t="s">
        <v>253</v>
      </c>
      <c r="D183" s="15">
        <v>10</v>
      </c>
      <c r="E183" s="1">
        <v>10</v>
      </c>
      <c r="F183" s="1">
        <v>100</v>
      </c>
      <c r="G183" s="2">
        <v>0.03</v>
      </c>
      <c r="H183" s="15">
        <v>7454</v>
      </c>
      <c r="I183" s="1">
        <v>7454</v>
      </c>
      <c r="J183" s="16">
        <f t="shared" si="8"/>
        <v>7.4539999999999997</v>
      </c>
      <c r="K183" s="16">
        <f t="shared" si="9"/>
        <v>2.2362000000000002</v>
      </c>
      <c r="L183" s="16">
        <f t="shared" si="10"/>
        <v>2.2362000000000002</v>
      </c>
      <c r="M183" s="16">
        <f t="shared" si="11"/>
        <v>11.926400000000001</v>
      </c>
    </row>
    <row r="184" spans="1:13" x14ac:dyDescent="0.25">
      <c r="A184" s="1">
        <v>57</v>
      </c>
      <c r="B184" s="14" t="s">
        <v>255</v>
      </c>
      <c r="C184" s="1" t="s">
        <v>254</v>
      </c>
      <c r="D184" s="15">
        <v>10</v>
      </c>
      <c r="E184" s="1">
        <v>10</v>
      </c>
      <c r="F184" s="1">
        <v>100</v>
      </c>
      <c r="G184" s="2">
        <v>0.03</v>
      </c>
      <c r="H184" s="15">
        <v>8500</v>
      </c>
      <c r="I184" s="1">
        <v>8500</v>
      </c>
      <c r="J184" s="16">
        <f t="shared" si="8"/>
        <v>8.5</v>
      </c>
      <c r="K184" s="16">
        <f t="shared" si="9"/>
        <v>2.5499999999999998</v>
      </c>
      <c r="L184" s="16">
        <f t="shared" si="10"/>
        <v>2.5499999999999998</v>
      </c>
      <c r="M184" s="16">
        <f t="shared" si="11"/>
        <v>13.600000000000001</v>
      </c>
    </row>
    <row r="185" spans="1:13" x14ac:dyDescent="0.25">
      <c r="A185" s="1">
        <v>58</v>
      </c>
      <c r="B185" s="14" t="s">
        <v>256</v>
      </c>
      <c r="C185" s="1" t="s">
        <v>232</v>
      </c>
      <c r="D185" s="15">
        <v>10</v>
      </c>
      <c r="E185" s="1">
        <v>10</v>
      </c>
      <c r="F185" s="1">
        <v>100</v>
      </c>
      <c r="G185" s="2">
        <v>0.04</v>
      </c>
      <c r="H185" s="15">
        <v>1607</v>
      </c>
      <c r="I185" s="1">
        <v>1607</v>
      </c>
      <c r="J185" s="16">
        <f t="shared" si="8"/>
        <v>1.607</v>
      </c>
      <c r="K185" s="16">
        <f t="shared" si="9"/>
        <v>0.48209999999999997</v>
      </c>
      <c r="L185" s="16">
        <f t="shared" si="10"/>
        <v>0.64280000000000004</v>
      </c>
      <c r="M185" s="16">
        <f t="shared" si="11"/>
        <v>2.7319000000000004</v>
      </c>
    </row>
    <row r="186" spans="1:13" x14ac:dyDescent="0.25">
      <c r="A186" s="1">
        <v>59</v>
      </c>
      <c r="B186" s="14" t="s">
        <v>257</v>
      </c>
      <c r="C186" s="1" t="s">
        <v>232</v>
      </c>
      <c r="D186" s="15">
        <v>10</v>
      </c>
      <c r="E186" s="1">
        <v>10</v>
      </c>
      <c r="F186" s="1">
        <v>100</v>
      </c>
      <c r="G186" s="2">
        <v>0.1</v>
      </c>
      <c r="H186" s="15">
        <v>1793</v>
      </c>
      <c r="I186" s="1">
        <v>1793</v>
      </c>
      <c r="J186" s="16">
        <f t="shared" si="8"/>
        <v>1.7929999999999999</v>
      </c>
      <c r="K186" s="16">
        <f t="shared" si="9"/>
        <v>0.53789999999999993</v>
      </c>
      <c r="L186" s="16">
        <f t="shared" si="10"/>
        <v>1.7930000000000001</v>
      </c>
      <c r="M186" s="16">
        <f t="shared" si="11"/>
        <v>4.1238999999999999</v>
      </c>
    </row>
    <row r="187" spans="1:13" x14ac:dyDescent="0.25">
      <c r="A187" s="1">
        <v>60</v>
      </c>
      <c r="B187" s="14" t="s">
        <v>258</v>
      </c>
      <c r="C187" s="1" t="s">
        <v>94</v>
      </c>
      <c r="D187" s="15">
        <v>10</v>
      </c>
      <c r="E187" s="1">
        <v>10</v>
      </c>
      <c r="F187" s="1">
        <v>100</v>
      </c>
      <c r="G187" s="2">
        <v>0.1</v>
      </c>
      <c r="H187" s="15">
        <v>1059</v>
      </c>
      <c r="I187" s="1">
        <v>1059</v>
      </c>
      <c r="J187" s="16">
        <f t="shared" si="8"/>
        <v>1.0589999999999999</v>
      </c>
      <c r="K187" s="16">
        <f t="shared" si="9"/>
        <v>0.31769999999999998</v>
      </c>
      <c r="L187" s="16">
        <f t="shared" si="10"/>
        <v>1.0590000000000002</v>
      </c>
      <c r="M187" s="16">
        <f t="shared" si="11"/>
        <v>2.4357000000000002</v>
      </c>
    </row>
    <row r="188" spans="1:13" x14ac:dyDescent="0.25">
      <c r="A188" s="1">
        <v>60</v>
      </c>
      <c r="B188" s="14" t="s">
        <v>258</v>
      </c>
      <c r="C188" s="1" t="s">
        <v>235</v>
      </c>
      <c r="D188" s="15">
        <v>10</v>
      </c>
      <c r="E188" s="1">
        <v>10</v>
      </c>
      <c r="F188" s="1">
        <v>100</v>
      </c>
      <c r="G188" s="2">
        <v>0.1</v>
      </c>
      <c r="H188" s="15">
        <v>1305</v>
      </c>
      <c r="I188" s="1">
        <v>1305</v>
      </c>
      <c r="J188" s="16">
        <f t="shared" si="8"/>
        <v>1.3049999999999999</v>
      </c>
      <c r="K188" s="16">
        <f t="shared" si="9"/>
        <v>0.39150000000000001</v>
      </c>
      <c r="L188" s="16">
        <f t="shared" si="10"/>
        <v>1.3049999999999999</v>
      </c>
      <c r="M188" s="16">
        <f t="shared" si="11"/>
        <v>3.0015000000000001</v>
      </c>
    </row>
    <row r="189" spans="1:13" x14ac:dyDescent="0.25">
      <c r="A189" s="1">
        <v>60</v>
      </c>
      <c r="B189" s="14" t="s">
        <v>258</v>
      </c>
      <c r="C189" s="1" t="s">
        <v>99</v>
      </c>
      <c r="D189" s="15">
        <v>10</v>
      </c>
      <c r="E189" s="1">
        <v>10</v>
      </c>
      <c r="F189" s="1">
        <v>100</v>
      </c>
      <c r="G189" s="2">
        <v>0.1</v>
      </c>
      <c r="H189" s="15">
        <v>1793</v>
      </c>
      <c r="I189" s="1">
        <v>1793</v>
      </c>
      <c r="J189" s="16">
        <f t="shared" si="8"/>
        <v>1.7929999999999999</v>
      </c>
      <c r="K189" s="16">
        <f t="shared" si="9"/>
        <v>0.53789999999999993</v>
      </c>
      <c r="L189" s="16">
        <f t="shared" si="10"/>
        <v>1.7930000000000001</v>
      </c>
      <c r="M189" s="16">
        <f t="shared" si="11"/>
        <v>4.1238999999999999</v>
      </c>
    </row>
    <row r="190" spans="1:13" x14ac:dyDescent="0.25">
      <c r="A190" s="1">
        <v>60</v>
      </c>
      <c r="B190" s="14" t="s">
        <v>258</v>
      </c>
      <c r="C190" s="1" t="s">
        <v>197</v>
      </c>
      <c r="D190" s="15">
        <v>10</v>
      </c>
      <c r="E190" s="1">
        <v>10</v>
      </c>
      <c r="F190" s="1">
        <v>100</v>
      </c>
      <c r="G190" s="2">
        <v>0.1</v>
      </c>
      <c r="H190" s="15">
        <v>2286</v>
      </c>
      <c r="I190" s="1">
        <v>2286</v>
      </c>
      <c r="J190" s="16">
        <f t="shared" si="8"/>
        <v>2.286</v>
      </c>
      <c r="K190" s="16">
        <f t="shared" si="9"/>
        <v>0.68579999999999997</v>
      </c>
      <c r="L190" s="16">
        <f t="shared" si="10"/>
        <v>2.286</v>
      </c>
      <c r="M190" s="16">
        <f t="shared" si="11"/>
        <v>5.2577999999999996</v>
      </c>
    </row>
    <row r="191" spans="1:13" x14ac:dyDescent="0.25">
      <c r="A191" s="1">
        <v>61</v>
      </c>
      <c r="B191" s="14" t="s">
        <v>259</v>
      </c>
      <c r="C191" s="1" t="s">
        <v>99</v>
      </c>
      <c r="D191" s="15">
        <v>10</v>
      </c>
      <c r="E191" s="1">
        <v>10</v>
      </c>
      <c r="F191" s="1">
        <v>100</v>
      </c>
      <c r="G191" s="2">
        <v>0.03</v>
      </c>
      <c r="H191" s="15">
        <v>13405</v>
      </c>
      <c r="I191" s="1">
        <v>13405</v>
      </c>
      <c r="J191" s="16">
        <f t="shared" si="8"/>
        <v>13.404999999999999</v>
      </c>
      <c r="K191" s="16">
        <f t="shared" si="9"/>
        <v>4.0215000000000005</v>
      </c>
      <c r="L191" s="16">
        <f t="shared" si="10"/>
        <v>4.0214999999999996</v>
      </c>
      <c r="M191" s="16">
        <f t="shared" si="11"/>
        <v>21.448</v>
      </c>
    </row>
    <row r="192" spans="1:13" x14ac:dyDescent="0.25">
      <c r="A192" s="1">
        <v>61</v>
      </c>
      <c r="B192" s="14" t="s">
        <v>259</v>
      </c>
      <c r="C192" s="1" t="s">
        <v>260</v>
      </c>
      <c r="D192" s="15">
        <v>10</v>
      </c>
      <c r="E192" s="1">
        <v>10</v>
      </c>
      <c r="F192" s="1">
        <v>100</v>
      </c>
      <c r="G192" s="2">
        <v>0.03</v>
      </c>
      <c r="H192" s="15">
        <v>14547</v>
      </c>
      <c r="I192" s="1">
        <v>14547</v>
      </c>
      <c r="J192" s="16">
        <f t="shared" si="8"/>
        <v>14.547000000000001</v>
      </c>
      <c r="K192" s="16">
        <f t="shared" si="9"/>
        <v>4.3640999999999996</v>
      </c>
      <c r="L192" s="16">
        <f t="shared" si="10"/>
        <v>4.3640999999999996</v>
      </c>
      <c r="M192" s="16">
        <f t="shared" si="11"/>
        <v>23.275200000000002</v>
      </c>
    </row>
    <row r="193" spans="1:13" x14ac:dyDescent="0.25">
      <c r="A193" s="1">
        <v>61</v>
      </c>
      <c r="B193" s="14" t="s">
        <v>259</v>
      </c>
      <c r="C193" s="1" t="s">
        <v>197</v>
      </c>
      <c r="D193" s="15">
        <v>10</v>
      </c>
      <c r="E193" s="1">
        <v>10</v>
      </c>
      <c r="F193" s="1">
        <v>100</v>
      </c>
      <c r="G193" s="2">
        <v>0.03</v>
      </c>
      <c r="H193" s="15">
        <v>15690</v>
      </c>
      <c r="I193" s="1">
        <v>15690</v>
      </c>
      <c r="J193" s="16">
        <f t="shared" si="8"/>
        <v>15.69</v>
      </c>
      <c r="K193" s="16">
        <f t="shared" si="9"/>
        <v>4.7069999999999999</v>
      </c>
      <c r="L193" s="16">
        <f t="shared" si="10"/>
        <v>4.7069999999999999</v>
      </c>
      <c r="M193" s="16">
        <f t="shared" si="11"/>
        <v>25.103999999999999</v>
      </c>
    </row>
    <row r="194" spans="1:13" x14ac:dyDescent="0.25">
      <c r="A194" s="1">
        <v>62</v>
      </c>
      <c r="B194" s="14" t="s">
        <v>261</v>
      </c>
      <c r="C194" s="1" t="s">
        <v>262</v>
      </c>
      <c r="D194" s="15">
        <v>10</v>
      </c>
      <c r="E194" s="1">
        <v>10</v>
      </c>
      <c r="F194" s="1">
        <v>100</v>
      </c>
      <c r="G194" s="2">
        <v>0.1</v>
      </c>
      <c r="H194" s="15">
        <v>1556</v>
      </c>
      <c r="I194" s="1">
        <v>1556</v>
      </c>
      <c r="J194" s="16">
        <f t="shared" si="8"/>
        <v>1.556</v>
      </c>
      <c r="K194" s="16">
        <f t="shared" si="9"/>
        <v>0.46679999999999999</v>
      </c>
      <c r="L194" s="16">
        <f t="shared" si="10"/>
        <v>1.5560000000000003</v>
      </c>
      <c r="M194" s="16">
        <f t="shared" si="11"/>
        <v>3.5788000000000002</v>
      </c>
    </row>
    <row r="195" spans="1:13" x14ac:dyDescent="0.25">
      <c r="A195" s="1">
        <v>63</v>
      </c>
      <c r="B195" s="14" t="s">
        <v>263</v>
      </c>
      <c r="C195" s="1" t="s">
        <v>264</v>
      </c>
      <c r="D195" s="15">
        <v>10</v>
      </c>
      <c r="E195" s="1">
        <v>10</v>
      </c>
      <c r="F195" s="1">
        <v>100</v>
      </c>
      <c r="G195" s="2">
        <v>0.04</v>
      </c>
      <c r="H195" s="15">
        <v>1809</v>
      </c>
      <c r="I195" s="1">
        <v>1809</v>
      </c>
      <c r="J195" s="16">
        <f t="shared" si="8"/>
        <v>1.8089999999999999</v>
      </c>
      <c r="K195" s="16">
        <f t="shared" si="9"/>
        <v>0.54269999999999996</v>
      </c>
      <c r="L195" s="16">
        <f t="shared" si="10"/>
        <v>0.72360000000000002</v>
      </c>
      <c r="M195" s="16">
        <f t="shared" si="11"/>
        <v>3.0753000000000004</v>
      </c>
    </row>
    <row r="196" spans="1:13" x14ac:dyDescent="0.25">
      <c r="A196" s="1">
        <v>64</v>
      </c>
      <c r="B196" s="14" t="s">
        <v>265</v>
      </c>
      <c r="C196" s="1" t="s">
        <v>227</v>
      </c>
      <c r="D196" s="15">
        <v>10</v>
      </c>
      <c r="E196" s="1">
        <v>10</v>
      </c>
      <c r="F196" s="1">
        <v>100</v>
      </c>
      <c r="G196" s="2">
        <v>0.04</v>
      </c>
      <c r="H196" s="15">
        <v>5157</v>
      </c>
      <c r="I196" s="1">
        <v>5157</v>
      </c>
      <c r="J196" s="16">
        <f t="shared" si="8"/>
        <v>5.157</v>
      </c>
      <c r="K196" s="16">
        <f t="shared" si="9"/>
        <v>1.5470999999999999</v>
      </c>
      <c r="L196" s="16">
        <f t="shared" si="10"/>
        <v>2.0628000000000002</v>
      </c>
      <c r="M196" s="16">
        <f t="shared" si="11"/>
        <v>8.7668999999999997</v>
      </c>
    </row>
    <row r="197" spans="1:13" x14ac:dyDescent="0.25">
      <c r="A197" s="1">
        <v>65</v>
      </c>
      <c r="B197" s="14" t="s">
        <v>266</v>
      </c>
      <c r="C197" s="1" t="s">
        <v>267</v>
      </c>
      <c r="D197" s="15">
        <v>10</v>
      </c>
      <c r="E197" s="1">
        <v>10</v>
      </c>
      <c r="F197" s="1">
        <v>100</v>
      </c>
      <c r="G197" s="2">
        <v>0.03</v>
      </c>
      <c r="H197" s="15">
        <v>54942</v>
      </c>
      <c r="I197" s="1">
        <v>54942</v>
      </c>
      <c r="J197" s="16">
        <f t="shared" ref="J197:J235" si="12">+I197/(E197*F197)</f>
        <v>54.942</v>
      </c>
      <c r="K197" s="16">
        <f t="shared" ref="K197:K235" si="13">+(I197/F197)*($K$1/100)</f>
        <v>16.482599999999998</v>
      </c>
      <c r="L197" s="16">
        <f t="shared" si="10"/>
        <v>16.482600000000001</v>
      </c>
      <c r="M197" s="16">
        <f t="shared" si="11"/>
        <v>87.907200000000003</v>
      </c>
    </row>
    <row r="198" spans="1:13" x14ac:dyDescent="0.25">
      <c r="A198" s="1">
        <v>66</v>
      </c>
      <c r="B198" s="14" t="s">
        <v>268</v>
      </c>
      <c r="C198" s="1" t="s">
        <v>269</v>
      </c>
      <c r="D198" s="15">
        <v>10</v>
      </c>
      <c r="E198" s="1">
        <v>10</v>
      </c>
      <c r="F198" s="1">
        <v>100</v>
      </c>
      <c r="G198" s="2">
        <v>0.08</v>
      </c>
      <c r="H198" s="15">
        <v>3105</v>
      </c>
      <c r="I198" s="1">
        <v>3105</v>
      </c>
      <c r="J198" s="16">
        <f t="shared" si="12"/>
        <v>3.105</v>
      </c>
      <c r="K198" s="16">
        <f t="shared" si="13"/>
        <v>0.93149999999999999</v>
      </c>
      <c r="L198" s="16">
        <f t="shared" ref="L198:L235" si="14">+I198*G198/100</f>
        <v>2.484</v>
      </c>
      <c r="M198" s="16">
        <f t="shared" ref="M198:M235" si="15">+J198+K198+L198</f>
        <v>6.5205000000000002</v>
      </c>
    </row>
    <row r="199" spans="1:13" x14ac:dyDescent="0.25">
      <c r="A199" s="1">
        <v>67</v>
      </c>
      <c r="B199" s="14" t="s">
        <v>270</v>
      </c>
      <c r="C199" s="1" t="s">
        <v>271</v>
      </c>
      <c r="D199" s="15">
        <v>10</v>
      </c>
      <c r="E199" s="1">
        <v>10</v>
      </c>
      <c r="F199" s="1">
        <v>100</v>
      </c>
      <c r="G199" s="2">
        <v>0.08</v>
      </c>
      <c r="H199" s="15">
        <v>5114</v>
      </c>
      <c r="I199" s="1">
        <v>5114</v>
      </c>
      <c r="J199" s="16">
        <f t="shared" si="12"/>
        <v>5.1139999999999999</v>
      </c>
      <c r="K199" s="16">
        <f t="shared" si="13"/>
        <v>1.5342</v>
      </c>
      <c r="L199" s="16">
        <f t="shared" si="14"/>
        <v>4.0911999999999997</v>
      </c>
      <c r="M199" s="16">
        <f t="shared" si="15"/>
        <v>10.7394</v>
      </c>
    </row>
    <row r="200" spans="1:13" x14ac:dyDescent="0.25">
      <c r="A200" s="1">
        <v>67</v>
      </c>
      <c r="B200" s="14" t="s">
        <v>270</v>
      </c>
      <c r="C200" s="1" t="s">
        <v>272</v>
      </c>
      <c r="D200" s="15">
        <v>10</v>
      </c>
      <c r="E200" s="1">
        <v>10</v>
      </c>
      <c r="F200" s="1">
        <v>100</v>
      </c>
      <c r="G200" s="2">
        <v>0.08</v>
      </c>
      <c r="H200" s="15">
        <v>5808</v>
      </c>
      <c r="I200" s="1">
        <v>5808</v>
      </c>
      <c r="J200" s="16">
        <f t="shared" si="12"/>
        <v>5.8079999999999998</v>
      </c>
      <c r="K200" s="16">
        <f t="shared" si="13"/>
        <v>1.7423999999999999</v>
      </c>
      <c r="L200" s="16">
        <f t="shared" si="14"/>
        <v>4.6463999999999999</v>
      </c>
      <c r="M200" s="16">
        <f t="shared" si="15"/>
        <v>12.1968</v>
      </c>
    </row>
    <row r="201" spans="1:13" x14ac:dyDescent="0.25">
      <c r="A201" s="1">
        <v>67</v>
      </c>
      <c r="B201" s="14" t="s">
        <v>270</v>
      </c>
      <c r="C201" s="1" t="s">
        <v>273</v>
      </c>
      <c r="D201" s="15">
        <v>10</v>
      </c>
      <c r="E201" s="1">
        <v>10</v>
      </c>
      <c r="F201" s="1">
        <v>100</v>
      </c>
      <c r="G201" s="2">
        <v>0.08</v>
      </c>
      <c r="H201" s="15">
        <v>7197</v>
      </c>
      <c r="I201" s="1">
        <v>7197</v>
      </c>
      <c r="J201" s="16">
        <f t="shared" si="12"/>
        <v>7.1970000000000001</v>
      </c>
      <c r="K201" s="16">
        <f t="shared" si="13"/>
        <v>2.1591</v>
      </c>
      <c r="L201" s="16">
        <f t="shared" si="14"/>
        <v>5.7576000000000001</v>
      </c>
      <c r="M201" s="16">
        <f t="shared" si="15"/>
        <v>15.1137</v>
      </c>
    </row>
    <row r="202" spans="1:13" x14ac:dyDescent="0.25">
      <c r="A202" s="1">
        <v>68</v>
      </c>
      <c r="B202" s="14" t="s">
        <v>274</v>
      </c>
      <c r="C202" s="1" t="s">
        <v>275</v>
      </c>
      <c r="D202" s="15">
        <v>10</v>
      </c>
      <c r="E202" s="1">
        <v>10</v>
      </c>
      <c r="F202" s="1">
        <v>100</v>
      </c>
      <c r="G202" s="2">
        <v>0.02</v>
      </c>
      <c r="H202" s="15">
        <v>5772</v>
      </c>
      <c r="I202" s="1">
        <v>5772</v>
      </c>
      <c r="J202" s="16">
        <f t="shared" si="12"/>
        <v>5.7720000000000002</v>
      </c>
      <c r="K202" s="16">
        <f t="shared" si="13"/>
        <v>1.7315999999999998</v>
      </c>
      <c r="L202" s="16">
        <f t="shared" si="14"/>
        <v>1.1543999999999999</v>
      </c>
      <c r="M202" s="16">
        <f t="shared" si="15"/>
        <v>8.6580000000000013</v>
      </c>
    </row>
    <row r="203" spans="1:13" x14ac:dyDescent="0.25">
      <c r="A203" s="1">
        <v>69</v>
      </c>
      <c r="B203" s="14" t="s">
        <v>276</v>
      </c>
      <c r="C203" s="1" t="s">
        <v>275</v>
      </c>
      <c r="D203" s="15">
        <v>10</v>
      </c>
      <c r="E203" s="1">
        <v>10</v>
      </c>
      <c r="F203" s="1">
        <v>100</v>
      </c>
      <c r="G203" s="2">
        <v>0.02</v>
      </c>
      <c r="H203" s="15">
        <v>9315</v>
      </c>
      <c r="I203" s="1">
        <v>9315</v>
      </c>
      <c r="J203" s="16">
        <f t="shared" si="12"/>
        <v>9.3149999999999995</v>
      </c>
      <c r="K203" s="16">
        <f t="shared" si="13"/>
        <v>2.7945000000000002</v>
      </c>
      <c r="L203" s="16">
        <f t="shared" si="14"/>
        <v>1.8630000000000002</v>
      </c>
      <c r="M203" s="16">
        <f t="shared" si="15"/>
        <v>13.9725</v>
      </c>
    </row>
    <row r="204" spans="1:13" x14ac:dyDescent="0.25">
      <c r="A204" s="1">
        <v>70</v>
      </c>
      <c r="B204" s="14" t="s">
        <v>277</v>
      </c>
      <c r="C204" s="1" t="s">
        <v>272</v>
      </c>
      <c r="D204" s="15">
        <v>10</v>
      </c>
      <c r="E204" s="1">
        <v>10</v>
      </c>
      <c r="F204" s="1">
        <v>100</v>
      </c>
      <c r="G204" s="2">
        <v>0.03</v>
      </c>
      <c r="H204" s="15">
        <v>5443</v>
      </c>
      <c r="I204" s="1">
        <v>5443</v>
      </c>
      <c r="J204" s="16">
        <f t="shared" si="12"/>
        <v>5.4429999999999996</v>
      </c>
      <c r="K204" s="16">
        <f t="shared" si="13"/>
        <v>1.6329</v>
      </c>
      <c r="L204" s="16">
        <f t="shared" si="14"/>
        <v>1.6329</v>
      </c>
      <c r="M204" s="16">
        <f t="shared" si="15"/>
        <v>8.7088000000000001</v>
      </c>
    </row>
    <row r="205" spans="1:13" x14ac:dyDescent="0.25">
      <c r="A205" s="1">
        <v>71</v>
      </c>
      <c r="B205" s="14" t="s">
        <v>278</v>
      </c>
      <c r="C205" s="1" t="s">
        <v>279</v>
      </c>
      <c r="D205" s="15">
        <v>10</v>
      </c>
      <c r="E205" s="1">
        <v>10</v>
      </c>
      <c r="F205" s="1">
        <v>100</v>
      </c>
      <c r="G205" s="2">
        <v>1.7000000000000001E-2</v>
      </c>
      <c r="H205" s="15">
        <v>112222</v>
      </c>
      <c r="I205" s="1">
        <v>112222</v>
      </c>
      <c r="J205" s="16">
        <f t="shared" si="12"/>
        <v>112.22199999999999</v>
      </c>
      <c r="K205" s="16">
        <f t="shared" si="13"/>
        <v>33.666600000000003</v>
      </c>
      <c r="L205" s="16">
        <f t="shared" si="14"/>
        <v>19.077740000000002</v>
      </c>
      <c r="M205" s="16">
        <f t="shared" si="15"/>
        <v>164.96634</v>
      </c>
    </row>
    <row r="206" spans="1:13" x14ac:dyDescent="0.25">
      <c r="A206" s="1">
        <v>71</v>
      </c>
      <c r="B206" s="14" t="s">
        <v>278</v>
      </c>
      <c r="C206" s="1" t="s">
        <v>280</v>
      </c>
      <c r="D206" s="15">
        <v>10</v>
      </c>
      <c r="E206" s="1">
        <v>10</v>
      </c>
      <c r="F206" s="1">
        <v>100</v>
      </c>
      <c r="G206" s="2">
        <v>1.7000000000000001E-2</v>
      </c>
      <c r="H206" s="15">
        <v>125520</v>
      </c>
      <c r="I206" s="1">
        <v>125520</v>
      </c>
      <c r="J206" s="16">
        <f t="shared" si="12"/>
        <v>125.52</v>
      </c>
      <c r="K206" s="16">
        <f t="shared" si="13"/>
        <v>37.655999999999999</v>
      </c>
      <c r="L206" s="16">
        <f t="shared" si="14"/>
        <v>21.3384</v>
      </c>
      <c r="M206" s="16">
        <f t="shared" si="15"/>
        <v>184.51439999999999</v>
      </c>
    </row>
    <row r="207" spans="1:13" x14ac:dyDescent="0.25">
      <c r="A207" s="1">
        <v>71</v>
      </c>
      <c r="B207" s="14" t="s">
        <v>278</v>
      </c>
      <c r="C207" s="1" t="s">
        <v>281</v>
      </c>
      <c r="D207" s="15">
        <v>10</v>
      </c>
      <c r="E207" s="1">
        <v>10</v>
      </c>
      <c r="F207" s="1">
        <v>100</v>
      </c>
      <c r="G207" s="2">
        <v>1.7000000000000001E-2</v>
      </c>
      <c r="H207" s="15">
        <v>149630</v>
      </c>
      <c r="I207" s="1">
        <v>149630</v>
      </c>
      <c r="J207" s="16">
        <f t="shared" si="12"/>
        <v>149.63</v>
      </c>
      <c r="K207" s="16">
        <f t="shared" si="13"/>
        <v>44.888999999999996</v>
      </c>
      <c r="L207" s="16">
        <f t="shared" si="14"/>
        <v>25.437100000000001</v>
      </c>
      <c r="M207" s="16">
        <f t="shared" si="15"/>
        <v>219.95609999999999</v>
      </c>
    </row>
    <row r="208" spans="1:13" x14ac:dyDescent="0.25">
      <c r="A208" s="1">
        <v>71</v>
      </c>
      <c r="B208" s="14" t="s">
        <v>278</v>
      </c>
      <c r="C208" s="1" t="s">
        <v>282</v>
      </c>
      <c r="D208" s="15">
        <v>10</v>
      </c>
      <c r="E208" s="1">
        <v>10</v>
      </c>
      <c r="F208" s="1">
        <v>100</v>
      </c>
      <c r="G208" s="2">
        <v>1.7000000000000001E-2</v>
      </c>
      <c r="H208" s="15">
        <v>170087</v>
      </c>
      <c r="I208" s="1">
        <v>170087</v>
      </c>
      <c r="J208" s="16">
        <f t="shared" si="12"/>
        <v>170.08699999999999</v>
      </c>
      <c r="K208" s="16">
        <f t="shared" si="13"/>
        <v>51.026099999999992</v>
      </c>
      <c r="L208" s="16">
        <f t="shared" si="14"/>
        <v>28.914790000000004</v>
      </c>
      <c r="M208" s="16">
        <f t="shared" si="15"/>
        <v>250.02788999999999</v>
      </c>
    </row>
    <row r="209" spans="1:13" x14ac:dyDescent="0.25">
      <c r="A209" s="1">
        <v>72</v>
      </c>
      <c r="B209" s="14" t="s">
        <v>283</v>
      </c>
      <c r="C209" s="1" t="s">
        <v>284</v>
      </c>
      <c r="D209" s="15">
        <v>10</v>
      </c>
      <c r="E209" s="1">
        <v>10</v>
      </c>
      <c r="F209" s="1">
        <v>100</v>
      </c>
      <c r="G209" s="2">
        <v>1.7000000000000001E-2</v>
      </c>
      <c r="H209" s="15">
        <v>121200</v>
      </c>
      <c r="I209" s="1">
        <v>121200</v>
      </c>
      <c r="J209" s="16">
        <f t="shared" si="12"/>
        <v>121.2</v>
      </c>
      <c r="K209" s="16">
        <f t="shared" si="13"/>
        <v>36.36</v>
      </c>
      <c r="L209" s="16">
        <f t="shared" si="14"/>
        <v>20.603999999999999</v>
      </c>
      <c r="M209" s="16">
        <f t="shared" si="15"/>
        <v>178.16399999999999</v>
      </c>
    </row>
    <row r="210" spans="1:13" x14ac:dyDescent="0.25">
      <c r="A210" s="1">
        <v>72</v>
      </c>
      <c r="B210" s="14" t="s">
        <v>283</v>
      </c>
      <c r="C210" s="1" t="s">
        <v>285</v>
      </c>
      <c r="D210" s="15">
        <v>10</v>
      </c>
      <c r="E210" s="1">
        <v>10</v>
      </c>
      <c r="F210" s="1">
        <v>100</v>
      </c>
      <c r="G210" s="2">
        <v>1.7000000000000001E-2</v>
      </c>
      <c r="H210" s="15">
        <v>135561</v>
      </c>
      <c r="I210" s="1">
        <v>135561</v>
      </c>
      <c r="J210" s="16">
        <f t="shared" si="12"/>
        <v>135.56100000000001</v>
      </c>
      <c r="K210" s="16">
        <f t="shared" si="13"/>
        <v>40.668299999999995</v>
      </c>
      <c r="L210" s="16">
        <f t="shared" si="14"/>
        <v>23.045370000000002</v>
      </c>
      <c r="M210" s="16">
        <f t="shared" si="15"/>
        <v>199.27466999999999</v>
      </c>
    </row>
    <row r="211" spans="1:13" x14ac:dyDescent="0.25">
      <c r="A211" s="1">
        <v>72</v>
      </c>
      <c r="B211" s="14" t="s">
        <v>283</v>
      </c>
      <c r="C211" s="1" t="s">
        <v>286</v>
      </c>
      <c r="D211" s="15">
        <v>10</v>
      </c>
      <c r="E211" s="1">
        <v>10</v>
      </c>
      <c r="F211" s="1">
        <v>100</v>
      </c>
      <c r="G211" s="2">
        <v>1.7000000000000001E-2</v>
      </c>
      <c r="H211" s="15">
        <v>161600</v>
      </c>
      <c r="I211" s="1">
        <v>161600</v>
      </c>
      <c r="J211" s="16">
        <f t="shared" si="12"/>
        <v>161.6</v>
      </c>
      <c r="K211" s="16">
        <f t="shared" si="13"/>
        <v>48.48</v>
      </c>
      <c r="L211" s="16">
        <f t="shared" si="14"/>
        <v>27.472000000000001</v>
      </c>
      <c r="M211" s="16">
        <f t="shared" si="15"/>
        <v>237.55199999999999</v>
      </c>
    </row>
    <row r="212" spans="1:13" x14ac:dyDescent="0.25">
      <c r="A212" s="1">
        <v>72</v>
      </c>
      <c r="B212" s="14" t="s">
        <v>283</v>
      </c>
      <c r="C212" s="1" t="s">
        <v>287</v>
      </c>
      <c r="D212" s="15">
        <v>10</v>
      </c>
      <c r="E212" s="1">
        <v>10</v>
      </c>
      <c r="F212" s="1">
        <v>100</v>
      </c>
      <c r="G212" s="2">
        <v>1.7000000000000001E-2</v>
      </c>
      <c r="H212" s="15">
        <v>183694</v>
      </c>
      <c r="I212" s="1">
        <v>183694</v>
      </c>
      <c r="J212" s="16">
        <f t="shared" si="12"/>
        <v>183.69399999999999</v>
      </c>
      <c r="K212" s="16">
        <f t="shared" si="13"/>
        <v>55.108199999999997</v>
      </c>
      <c r="L212" s="16">
        <f t="shared" si="14"/>
        <v>31.227980000000002</v>
      </c>
      <c r="M212" s="16">
        <f t="shared" si="15"/>
        <v>270.03017999999997</v>
      </c>
    </row>
    <row r="213" spans="1:13" x14ac:dyDescent="0.25">
      <c r="A213" s="1">
        <v>73</v>
      </c>
      <c r="B213" s="14" t="s">
        <v>288</v>
      </c>
      <c r="C213" s="1" t="s">
        <v>289</v>
      </c>
      <c r="D213" s="15">
        <v>10</v>
      </c>
      <c r="E213" s="1">
        <v>10</v>
      </c>
      <c r="F213" s="1">
        <v>100</v>
      </c>
      <c r="G213" s="2">
        <v>1.7000000000000001E-2</v>
      </c>
      <c r="H213" s="15">
        <v>39609</v>
      </c>
      <c r="I213" s="1">
        <v>39609</v>
      </c>
      <c r="J213" s="16">
        <f t="shared" si="12"/>
        <v>39.609000000000002</v>
      </c>
      <c r="K213" s="16">
        <f t="shared" si="13"/>
        <v>11.882699999999998</v>
      </c>
      <c r="L213" s="16">
        <f t="shared" si="14"/>
        <v>6.7335300000000009</v>
      </c>
      <c r="M213" s="16">
        <f t="shared" si="15"/>
        <v>58.225230000000003</v>
      </c>
    </row>
    <row r="214" spans="1:13" x14ac:dyDescent="0.25">
      <c r="A214" s="1">
        <v>73</v>
      </c>
      <c r="B214" s="14" t="s">
        <v>288</v>
      </c>
      <c r="C214" s="1" t="s">
        <v>290</v>
      </c>
      <c r="D214" s="15">
        <v>10</v>
      </c>
      <c r="E214" s="1">
        <v>10</v>
      </c>
      <c r="F214" s="1">
        <v>100</v>
      </c>
      <c r="G214" s="2">
        <v>1.7000000000000001E-2</v>
      </c>
      <c r="H214" s="15">
        <v>57494</v>
      </c>
      <c r="I214" s="1">
        <v>57494</v>
      </c>
      <c r="J214" s="16">
        <f t="shared" si="12"/>
        <v>57.494</v>
      </c>
      <c r="K214" s="16">
        <f t="shared" si="13"/>
        <v>17.248200000000001</v>
      </c>
      <c r="L214" s="16">
        <f t="shared" si="14"/>
        <v>9.7739799999999999</v>
      </c>
      <c r="M214" s="16">
        <f t="shared" si="15"/>
        <v>84.516179999999991</v>
      </c>
    </row>
    <row r="215" spans="1:13" x14ac:dyDescent="0.25">
      <c r="A215" s="1">
        <v>74</v>
      </c>
      <c r="B215" s="14" t="s">
        <v>291</v>
      </c>
      <c r="C215" s="1" t="s">
        <v>292</v>
      </c>
      <c r="D215" s="15">
        <v>10</v>
      </c>
      <c r="E215" s="1">
        <v>10</v>
      </c>
      <c r="F215" s="1">
        <v>100</v>
      </c>
      <c r="G215" s="2">
        <v>0.02</v>
      </c>
      <c r="H215" s="15">
        <v>99583</v>
      </c>
      <c r="I215" s="1">
        <v>99583</v>
      </c>
      <c r="J215" s="16">
        <f t="shared" si="12"/>
        <v>99.582999999999998</v>
      </c>
      <c r="K215" s="16">
        <f t="shared" si="13"/>
        <v>29.8749</v>
      </c>
      <c r="L215" s="16">
        <f t="shared" si="14"/>
        <v>19.916600000000003</v>
      </c>
      <c r="M215" s="16">
        <f t="shared" si="15"/>
        <v>149.37450000000001</v>
      </c>
    </row>
    <row r="216" spans="1:13" x14ac:dyDescent="0.25">
      <c r="A216" s="1">
        <v>74</v>
      </c>
      <c r="B216" s="14" t="s">
        <v>291</v>
      </c>
      <c r="C216" s="1" t="s">
        <v>293</v>
      </c>
      <c r="D216" s="15">
        <v>10</v>
      </c>
      <c r="E216" s="1">
        <v>10</v>
      </c>
      <c r="F216" s="1">
        <v>100</v>
      </c>
      <c r="G216" s="2">
        <v>0.02</v>
      </c>
      <c r="H216" s="15">
        <v>108606</v>
      </c>
      <c r="I216" s="1">
        <v>108606</v>
      </c>
      <c r="J216" s="16">
        <f t="shared" si="12"/>
        <v>108.60599999999999</v>
      </c>
      <c r="K216" s="16">
        <f t="shared" si="13"/>
        <v>32.581799999999994</v>
      </c>
      <c r="L216" s="16">
        <f t="shared" si="14"/>
        <v>21.7212</v>
      </c>
      <c r="M216" s="16">
        <f t="shared" si="15"/>
        <v>162.90899999999999</v>
      </c>
    </row>
    <row r="217" spans="1:13" x14ac:dyDescent="0.25">
      <c r="A217" s="1">
        <v>74</v>
      </c>
      <c r="B217" s="14" t="s">
        <v>291</v>
      </c>
      <c r="C217" s="1" t="s">
        <v>294</v>
      </c>
      <c r="D217" s="15">
        <v>10</v>
      </c>
      <c r="E217" s="1">
        <v>10</v>
      </c>
      <c r="F217" s="1">
        <v>100</v>
      </c>
      <c r="G217" s="2">
        <v>0.02</v>
      </c>
      <c r="H217" s="15">
        <v>122159</v>
      </c>
      <c r="I217" s="1">
        <v>122159</v>
      </c>
      <c r="J217" s="16">
        <f t="shared" si="12"/>
        <v>122.15900000000001</v>
      </c>
      <c r="K217" s="16">
        <f t="shared" si="13"/>
        <v>36.647699999999993</v>
      </c>
      <c r="L217" s="16">
        <f t="shared" si="14"/>
        <v>24.431799999999999</v>
      </c>
      <c r="M217" s="16">
        <f t="shared" si="15"/>
        <v>183.23850000000002</v>
      </c>
    </row>
    <row r="218" spans="1:13" x14ac:dyDescent="0.25">
      <c r="A218" s="1">
        <v>74</v>
      </c>
      <c r="B218" s="14" t="s">
        <v>291</v>
      </c>
      <c r="C218" s="1" t="s">
        <v>295</v>
      </c>
      <c r="D218" s="15">
        <v>10</v>
      </c>
      <c r="E218" s="1">
        <v>10</v>
      </c>
      <c r="F218" s="1">
        <v>100</v>
      </c>
      <c r="G218" s="2">
        <v>0.02</v>
      </c>
      <c r="H218" s="15">
        <v>135748</v>
      </c>
      <c r="I218" s="1">
        <v>135748</v>
      </c>
      <c r="J218" s="16">
        <f t="shared" si="12"/>
        <v>135.74799999999999</v>
      </c>
      <c r="K218" s="16">
        <f t="shared" si="13"/>
        <v>40.724399999999996</v>
      </c>
      <c r="L218" s="16">
        <f t="shared" si="14"/>
        <v>27.1496</v>
      </c>
      <c r="M218" s="16">
        <f t="shared" si="15"/>
        <v>203.62199999999999</v>
      </c>
    </row>
    <row r="219" spans="1:13" x14ac:dyDescent="0.25">
      <c r="A219" s="1">
        <v>74</v>
      </c>
      <c r="B219" s="14" t="s">
        <v>291</v>
      </c>
      <c r="C219" s="1" t="s">
        <v>296</v>
      </c>
      <c r="D219" s="15">
        <v>10</v>
      </c>
      <c r="E219" s="1">
        <v>10</v>
      </c>
      <c r="F219" s="1">
        <v>100</v>
      </c>
      <c r="G219" s="2">
        <v>0.02</v>
      </c>
      <c r="H219" s="15">
        <v>149301</v>
      </c>
      <c r="I219" s="1">
        <v>149301</v>
      </c>
      <c r="J219" s="16">
        <f t="shared" si="12"/>
        <v>149.30099999999999</v>
      </c>
      <c r="K219" s="16">
        <f t="shared" si="13"/>
        <v>44.790299999999995</v>
      </c>
      <c r="L219" s="16">
        <f t="shared" si="14"/>
        <v>29.860199999999999</v>
      </c>
      <c r="M219" s="16">
        <f t="shared" si="15"/>
        <v>223.95149999999998</v>
      </c>
    </row>
    <row r="220" spans="1:13" x14ac:dyDescent="0.25">
      <c r="A220" s="1">
        <v>74</v>
      </c>
      <c r="B220" s="14" t="s">
        <v>291</v>
      </c>
      <c r="C220" s="1" t="s">
        <v>297</v>
      </c>
      <c r="D220" s="15">
        <v>10</v>
      </c>
      <c r="E220" s="1">
        <v>10</v>
      </c>
      <c r="F220" s="1">
        <v>100</v>
      </c>
      <c r="G220" s="2">
        <v>0.02</v>
      </c>
      <c r="H220" s="15">
        <v>162854</v>
      </c>
      <c r="I220" s="1">
        <v>162854</v>
      </c>
      <c r="J220" s="16">
        <f t="shared" si="12"/>
        <v>162.85400000000001</v>
      </c>
      <c r="K220" s="16">
        <f t="shared" si="13"/>
        <v>48.856199999999994</v>
      </c>
      <c r="L220" s="16">
        <f t="shared" si="14"/>
        <v>32.570799999999998</v>
      </c>
      <c r="M220" s="16">
        <f t="shared" si="15"/>
        <v>244.28100000000001</v>
      </c>
    </row>
    <row r="221" spans="1:13" x14ac:dyDescent="0.25">
      <c r="A221" s="1">
        <v>75</v>
      </c>
      <c r="B221" s="14" t="s">
        <v>298</v>
      </c>
      <c r="C221" s="1" t="s">
        <v>299</v>
      </c>
      <c r="D221" s="15">
        <v>10</v>
      </c>
      <c r="E221" s="1">
        <v>10</v>
      </c>
      <c r="F221" s="1">
        <v>100</v>
      </c>
      <c r="G221" s="2">
        <v>0.02</v>
      </c>
      <c r="H221" s="15">
        <v>119499</v>
      </c>
      <c r="I221" s="1">
        <v>119499</v>
      </c>
      <c r="J221" s="16">
        <f t="shared" si="12"/>
        <v>119.499</v>
      </c>
      <c r="K221" s="16">
        <f t="shared" si="13"/>
        <v>35.849699999999999</v>
      </c>
      <c r="L221" s="16">
        <f t="shared" si="14"/>
        <v>23.899799999999999</v>
      </c>
      <c r="M221" s="16">
        <f t="shared" si="15"/>
        <v>179.24850000000001</v>
      </c>
    </row>
    <row r="222" spans="1:13" x14ac:dyDescent="0.25">
      <c r="A222" s="1">
        <v>75</v>
      </c>
      <c r="B222" s="14" t="s">
        <v>298</v>
      </c>
      <c r="C222" s="1" t="s">
        <v>300</v>
      </c>
      <c r="D222" s="15">
        <v>10</v>
      </c>
      <c r="E222" s="1">
        <v>10</v>
      </c>
      <c r="F222" s="1">
        <v>100</v>
      </c>
      <c r="G222" s="2">
        <v>0.02</v>
      </c>
      <c r="H222" s="15">
        <v>130327</v>
      </c>
      <c r="I222" s="1">
        <v>130327</v>
      </c>
      <c r="J222" s="16">
        <f t="shared" si="12"/>
        <v>130.327</v>
      </c>
      <c r="K222" s="16">
        <f t="shared" si="13"/>
        <v>39.098099999999995</v>
      </c>
      <c r="L222" s="16">
        <f t="shared" si="14"/>
        <v>26.0654</v>
      </c>
      <c r="M222" s="16">
        <f t="shared" si="15"/>
        <v>195.4905</v>
      </c>
    </row>
    <row r="223" spans="1:13" x14ac:dyDescent="0.25">
      <c r="A223" s="1">
        <v>75</v>
      </c>
      <c r="B223" s="14" t="s">
        <v>298</v>
      </c>
      <c r="C223" s="1" t="s">
        <v>301</v>
      </c>
      <c r="D223" s="15">
        <v>10</v>
      </c>
      <c r="E223" s="1">
        <v>10</v>
      </c>
      <c r="F223" s="1">
        <v>100</v>
      </c>
      <c r="G223" s="2">
        <v>0.02</v>
      </c>
      <c r="H223" s="15">
        <v>146590</v>
      </c>
      <c r="I223" s="1">
        <v>146590</v>
      </c>
      <c r="J223" s="16">
        <f t="shared" si="12"/>
        <v>146.59</v>
      </c>
      <c r="K223" s="16">
        <f t="shared" si="13"/>
        <v>43.977000000000004</v>
      </c>
      <c r="L223" s="16">
        <f t="shared" si="14"/>
        <v>29.318000000000001</v>
      </c>
      <c r="M223" s="16">
        <f t="shared" si="15"/>
        <v>219.88500000000002</v>
      </c>
    </row>
    <row r="224" spans="1:13" x14ac:dyDescent="0.25">
      <c r="A224" s="1">
        <v>75</v>
      </c>
      <c r="B224" s="14" t="s">
        <v>298</v>
      </c>
      <c r="C224" s="1" t="s">
        <v>302</v>
      </c>
      <c r="D224" s="15">
        <v>10</v>
      </c>
      <c r="E224" s="1">
        <v>10</v>
      </c>
      <c r="F224" s="1">
        <v>100</v>
      </c>
      <c r="G224" s="2">
        <v>0.02</v>
      </c>
      <c r="H224" s="15">
        <v>162898</v>
      </c>
      <c r="I224" s="1">
        <v>162898</v>
      </c>
      <c r="J224" s="16">
        <f t="shared" si="12"/>
        <v>162.898</v>
      </c>
      <c r="K224" s="16">
        <f t="shared" si="13"/>
        <v>48.869399999999999</v>
      </c>
      <c r="L224" s="16">
        <f t="shared" si="14"/>
        <v>32.579599999999999</v>
      </c>
      <c r="M224" s="16">
        <f t="shared" si="15"/>
        <v>244.34700000000001</v>
      </c>
    </row>
    <row r="225" spans="1:13" x14ac:dyDescent="0.25">
      <c r="A225" s="1">
        <v>75</v>
      </c>
      <c r="B225" s="14" t="s">
        <v>298</v>
      </c>
      <c r="C225" s="1" t="s">
        <v>303</v>
      </c>
      <c r="D225" s="15">
        <v>10</v>
      </c>
      <c r="E225" s="1">
        <v>10</v>
      </c>
      <c r="F225" s="1">
        <v>100</v>
      </c>
      <c r="G225" s="2">
        <v>0.02</v>
      </c>
      <c r="H225" s="15">
        <v>179161</v>
      </c>
      <c r="I225" s="1">
        <v>179161</v>
      </c>
      <c r="J225" s="16">
        <f t="shared" si="12"/>
        <v>179.161</v>
      </c>
      <c r="K225" s="16">
        <f t="shared" si="13"/>
        <v>53.748299999999993</v>
      </c>
      <c r="L225" s="16">
        <f t="shared" si="14"/>
        <v>35.8322</v>
      </c>
      <c r="M225" s="16">
        <f t="shared" si="15"/>
        <v>268.74149999999997</v>
      </c>
    </row>
    <row r="226" spans="1:13" x14ac:dyDescent="0.25">
      <c r="A226" s="1">
        <v>75</v>
      </c>
      <c r="B226" s="14" t="s">
        <v>298</v>
      </c>
      <c r="C226" s="1" t="s">
        <v>304</v>
      </c>
      <c r="D226" s="15">
        <v>10</v>
      </c>
      <c r="E226" s="1">
        <v>10</v>
      </c>
      <c r="F226" s="1">
        <v>100</v>
      </c>
      <c r="G226" s="2">
        <v>0.02</v>
      </c>
      <c r="H226" s="15">
        <v>195425</v>
      </c>
      <c r="I226" s="1">
        <v>195425</v>
      </c>
      <c r="J226" s="16">
        <f t="shared" si="12"/>
        <v>195.42500000000001</v>
      </c>
      <c r="K226" s="16">
        <f t="shared" si="13"/>
        <v>58.627499999999998</v>
      </c>
      <c r="L226" s="16">
        <f t="shared" si="14"/>
        <v>39.085000000000001</v>
      </c>
      <c r="M226" s="16">
        <f t="shared" si="15"/>
        <v>293.13749999999999</v>
      </c>
    </row>
    <row r="227" spans="1:13" x14ac:dyDescent="0.25">
      <c r="A227" s="1">
        <v>76</v>
      </c>
      <c r="B227" s="14" t="s">
        <v>305</v>
      </c>
      <c r="C227" s="1" t="s">
        <v>306</v>
      </c>
      <c r="D227" s="15">
        <v>10</v>
      </c>
      <c r="E227" s="1">
        <v>10</v>
      </c>
      <c r="F227" s="1">
        <v>100</v>
      </c>
      <c r="G227" s="2">
        <v>0.02</v>
      </c>
      <c r="H227" s="15">
        <v>114520</v>
      </c>
      <c r="I227" s="1">
        <v>114520</v>
      </c>
      <c r="J227" s="16">
        <f t="shared" si="12"/>
        <v>114.52</v>
      </c>
      <c r="K227" s="16">
        <f t="shared" si="13"/>
        <v>34.356000000000002</v>
      </c>
      <c r="L227" s="16">
        <f t="shared" si="14"/>
        <v>22.904</v>
      </c>
      <c r="M227" s="16">
        <f t="shared" si="15"/>
        <v>171.78</v>
      </c>
    </row>
    <row r="228" spans="1:13" x14ac:dyDescent="0.25">
      <c r="A228" s="1">
        <v>76</v>
      </c>
      <c r="B228" s="14" t="s">
        <v>305</v>
      </c>
      <c r="C228" s="1" t="s">
        <v>307</v>
      </c>
      <c r="D228" s="15">
        <v>10</v>
      </c>
      <c r="E228" s="1">
        <v>10</v>
      </c>
      <c r="F228" s="1">
        <v>100</v>
      </c>
      <c r="G228" s="2">
        <v>0.02</v>
      </c>
      <c r="H228" s="15">
        <v>124897</v>
      </c>
      <c r="I228" s="1">
        <v>124897</v>
      </c>
      <c r="J228" s="16">
        <f t="shared" si="12"/>
        <v>124.89700000000001</v>
      </c>
      <c r="K228" s="16">
        <f t="shared" si="13"/>
        <v>37.469099999999997</v>
      </c>
      <c r="L228" s="16">
        <f t="shared" si="14"/>
        <v>24.979400000000002</v>
      </c>
      <c r="M228" s="16">
        <f t="shared" si="15"/>
        <v>187.34550000000002</v>
      </c>
    </row>
    <row r="229" spans="1:13" x14ac:dyDescent="0.25">
      <c r="A229" s="1">
        <v>76</v>
      </c>
      <c r="B229" s="14" t="s">
        <v>305</v>
      </c>
      <c r="C229" s="1" t="s">
        <v>308</v>
      </c>
      <c r="D229" s="15">
        <v>10</v>
      </c>
      <c r="E229" s="1">
        <v>10</v>
      </c>
      <c r="F229" s="1">
        <v>100</v>
      </c>
      <c r="G229" s="2">
        <v>0.02</v>
      </c>
      <c r="H229" s="15">
        <v>140482</v>
      </c>
      <c r="I229" s="1">
        <v>140482</v>
      </c>
      <c r="J229" s="16">
        <f t="shared" si="12"/>
        <v>140.482</v>
      </c>
      <c r="K229" s="16">
        <f t="shared" si="13"/>
        <v>42.144599999999997</v>
      </c>
      <c r="L229" s="16">
        <f t="shared" si="14"/>
        <v>28.096399999999999</v>
      </c>
      <c r="M229" s="16">
        <f t="shared" si="15"/>
        <v>210.72299999999998</v>
      </c>
    </row>
    <row r="230" spans="1:13" x14ac:dyDescent="0.25">
      <c r="A230" s="1">
        <v>76</v>
      </c>
      <c r="B230" s="14" t="s">
        <v>305</v>
      </c>
      <c r="C230" s="1" t="s">
        <v>309</v>
      </c>
      <c r="D230" s="15">
        <v>10</v>
      </c>
      <c r="E230" s="1">
        <v>10</v>
      </c>
      <c r="F230" s="1">
        <v>100</v>
      </c>
      <c r="G230" s="2">
        <v>0.02</v>
      </c>
      <c r="H230" s="15">
        <v>156110</v>
      </c>
      <c r="I230" s="1">
        <v>156110</v>
      </c>
      <c r="J230" s="16">
        <f t="shared" si="12"/>
        <v>156.11000000000001</v>
      </c>
      <c r="K230" s="16">
        <f t="shared" si="13"/>
        <v>46.832999999999998</v>
      </c>
      <c r="L230" s="16">
        <f t="shared" si="14"/>
        <v>31.222000000000001</v>
      </c>
      <c r="M230" s="16">
        <f t="shared" si="15"/>
        <v>234.16500000000002</v>
      </c>
    </row>
    <row r="231" spans="1:13" x14ac:dyDescent="0.25">
      <c r="A231" s="1">
        <v>76</v>
      </c>
      <c r="B231" s="14" t="s">
        <v>305</v>
      </c>
      <c r="C231" s="1" t="s">
        <v>310</v>
      </c>
      <c r="D231" s="15">
        <v>10</v>
      </c>
      <c r="E231" s="1">
        <v>10</v>
      </c>
      <c r="F231" s="1">
        <v>100</v>
      </c>
      <c r="G231" s="2">
        <v>0.02</v>
      </c>
      <c r="H231" s="15">
        <v>171696</v>
      </c>
      <c r="I231" s="1">
        <v>171696</v>
      </c>
      <c r="J231" s="16">
        <f t="shared" si="12"/>
        <v>171.696</v>
      </c>
      <c r="K231" s="16">
        <f t="shared" si="13"/>
        <v>51.508800000000001</v>
      </c>
      <c r="L231" s="16">
        <f t="shared" si="14"/>
        <v>34.339199999999998</v>
      </c>
      <c r="M231" s="16">
        <f t="shared" si="15"/>
        <v>257.54399999999998</v>
      </c>
    </row>
    <row r="232" spans="1:13" x14ac:dyDescent="0.25">
      <c r="A232" s="1">
        <v>76</v>
      </c>
      <c r="B232" s="14" t="s">
        <v>305</v>
      </c>
      <c r="C232" s="1" t="s">
        <v>311</v>
      </c>
      <c r="D232" s="15">
        <v>10</v>
      </c>
      <c r="E232" s="1">
        <v>10</v>
      </c>
      <c r="F232" s="1">
        <v>100</v>
      </c>
      <c r="G232" s="2">
        <v>0.02</v>
      </c>
      <c r="H232" s="15">
        <v>187282</v>
      </c>
      <c r="I232" s="1">
        <v>187282</v>
      </c>
      <c r="J232" s="16">
        <f t="shared" si="12"/>
        <v>187.28200000000001</v>
      </c>
      <c r="K232" s="16">
        <f t="shared" si="13"/>
        <v>56.184599999999996</v>
      </c>
      <c r="L232" s="16">
        <f t="shared" si="14"/>
        <v>37.456400000000002</v>
      </c>
      <c r="M232" s="16">
        <f t="shared" si="15"/>
        <v>280.923</v>
      </c>
    </row>
    <row r="233" spans="1:13" x14ac:dyDescent="0.25">
      <c r="A233" s="1">
        <v>77</v>
      </c>
      <c r="B233" s="14" t="s">
        <v>312</v>
      </c>
      <c r="C233" s="1" t="s">
        <v>313</v>
      </c>
      <c r="D233" s="15">
        <v>10</v>
      </c>
      <c r="E233" s="1">
        <v>10</v>
      </c>
      <c r="F233" s="1">
        <v>100</v>
      </c>
      <c r="G233" s="2">
        <v>0.02</v>
      </c>
      <c r="H233" s="15">
        <v>111952</v>
      </c>
      <c r="I233" s="1">
        <v>111952</v>
      </c>
      <c r="J233" s="16">
        <f t="shared" si="12"/>
        <v>111.952</v>
      </c>
      <c r="K233" s="16">
        <f t="shared" si="13"/>
        <v>33.585599999999999</v>
      </c>
      <c r="L233" s="16">
        <f t="shared" si="14"/>
        <v>22.3904</v>
      </c>
      <c r="M233" s="16">
        <f t="shared" si="15"/>
        <v>167.928</v>
      </c>
    </row>
    <row r="234" spans="1:13" x14ac:dyDescent="0.25">
      <c r="A234" s="1">
        <v>77</v>
      </c>
      <c r="B234" s="14" t="s">
        <v>312</v>
      </c>
      <c r="C234" s="1" t="s">
        <v>314</v>
      </c>
      <c r="D234" s="15">
        <v>10</v>
      </c>
      <c r="E234" s="1">
        <v>10</v>
      </c>
      <c r="F234" s="1">
        <v>100</v>
      </c>
      <c r="G234" s="2">
        <v>0.02</v>
      </c>
      <c r="H234" s="15">
        <v>137396</v>
      </c>
      <c r="I234" s="1">
        <v>137396</v>
      </c>
      <c r="J234" s="16">
        <f t="shared" si="12"/>
        <v>137.39599999999999</v>
      </c>
      <c r="K234" s="16">
        <f t="shared" si="13"/>
        <v>41.218800000000002</v>
      </c>
      <c r="L234" s="16">
        <f t="shared" si="14"/>
        <v>27.479200000000002</v>
      </c>
      <c r="M234" s="16">
        <f t="shared" si="15"/>
        <v>206.09399999999999</v>
      </c>
    </row>
    <row r="235" spans="1:13" x14ac:dyDescent="0.25">
      <c r="A235" s="1">
        <v>78</v>
      </c>
      <c r="B235" s="14" t="s">
        <v>315</v>
      </c>
      <c r="C235" s="1" t="s">
        <v>316</v>
      </c>
      <c r="D235" s="15">
        <v>10</v>
      </c>
      <c r="E235" s="1">
        <v>10</v>
      </c>
      <c r="F235" s="1">
        <v>100</v>
      </c>
      <c r="G235" s="2">
        <v>0.02</v>
      </c>
      <c r="H235" s="15">
        <v>93519</v>
      </c>
      <c r="I235" s="1">
        <v>93519</v>
      </c>
      <c r="J235" s="16">
        <f t="shared" si="12"/>
        <v>93.519000000000005</v>
      </c>
      <c r="K235" s="16">
        <f t="shared" si="13"/>
        <v>28.055700000000002</v>
      </c>
      <c r="L235" s="16">
        <f t="shared" si="14"/>
        <v>18.703800000000001</v>
      </c>
      <c r="M235" s="16">
        <f t="shared" si="15"/>
        <v>140.27850000000001</v>
      </c>
    </row>
    <row r="236" spans="1:13" x14ac:dyDescent="0.25">
      <c r="A236" s="1"/>
      <c r="B236" s="14"/>
      <c r="C236" s="1"/>
      <c r="D236" s="1"/>
      <c r="E236" s="1"/>
      <c r="F236" s="1"/>
      <c r="G236" s="2"/>
      <c r="H236" s="1"/>
      <c r="I236" s="1"/>
      <c r="J236" s="16"/>
      <c r="K236" s="16"/>
      <c r="L236" s="16"/>
      <c r="M236" s="16"/>
    </row>
    <row r="237" spans="1:13" x14ac:dyDescent="0.25">
      <c r="A237" s="1"/>
      <c r="B237" s="17" t="s">
        <v>317</v>
      </c>
      <c r="C237" s="1"/>
      <c r="D237" s="1"/>
      <c r="E237" s="1"/>
      <c r="F237" s="1"/>
      <c r="G237" s="2"/>
      <c r="H237" s="1"/>
      <c r="I237" s="1"/>
      <c r="J237" s="16"/>
      <c r="K237" s="16"/>
      <c r="L237" s="16"/>
      <c r="M237" s="16"/>
    </row>
  </sheetData>
  <mergeCells count="1">
    <mergeCell ref="B1:B3"/>
  </mergeCells>
  <printOptions horizontalCentered="1" gridLines="1"/>
  <pageMargins left="7.874015748031496E-2" right="7.874015748031496E-2" top="7.874015748031496E-2" bottom="7.874015748031496E-2" header="0.31496062992125984" footer="0.31496062992125984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Adubos</vt:lpstr>
      <vt:lpstr>IHERA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UTAD</dc:creator>
  <cp:lastModifiedBy>Fernando Santos</cp:lastModifiedBy>
  <cp:lastPrinted>2021-03-11T10:36:42Z</cp:lastPrinted>
  <dcterms:created xsi:type="dcterms:W3CDTF">2002-07-16T15:34:09Z</dcterms:created>
  <dcterms:modified xsi:type="dcterms:W3CDTF">2025-03-06T15:10:36Z</dcterms:modified>
</cp:coreProperties>
</file>