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360" yWindow="300" windowWidth="9192" windowHeight="5268"/>
  </bookViews>
  <sheets>
    <sheet name="Roçadora" sheetId="1" r:id="rId1"/>
  </sheets>
  <calcPr calcId="162913"/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E46" i="1"/>
  <c r="E45" i="1"/>
  <c r="E44" i="1"/>
  <c r="E26" i="1"/>
  <c r="E25" i="1"/>
  <c r="E24" i="1"/>
  <c r="E23" i="1"/>
  <c r="E22" i="1"/>
  <c r="E21" i="1"/>
  <c r="E20" i="1"/>
  <c r="E19" i="1"/>
  <c r="E18" i="1"/>
  <c r="D26" i="1"/>
  <c r="D25" i="1"/>
  <c r="D24" i="1"/>
  <c r="D23" i="1"/>
  <c r="D22" i="1"/>
  <c r="D21" i="1"/>
  <c r="D20" i="1"/>
  <c r="D19" i="1"/>
  <c r="D18" i="1"/>
  <c r="A41" i="1"/>
  <c r="A28" i="1"/>
  <c r="A15" i="1"/>
  <c r="A4" i="1"/>
  <c r="F65" i="1" l="1"/>
  <c r="F64" i="1"/>
  <c r="F63" i="1"/>
  <c r="F62" i="1"/>
  <c r="F61" i="1"/>
  <c r="F60" i="1"/>
  <c r="F59" i="1"/>
  <c r="F58" i="1"/>
  <c r="F57" i="1"/>
  <c r="B18" i="1"/>
  <c r="B19" i="1" s="1"/>
  <c r="F45" i="1" s="1"/>
  <c r="F44" i="1"/>
  <c r="H13" i="1"/>
  <c r="H12" i="1"/>
  <c r="H11" i="1"/>
  <c r="H10" i="1"/>
  <c r="H9" i="1"/>
  <c r="H8" i="1"/>
  <c r="H7" i="1"/>
  <c r="H6" i="1"/>
  <c r="H5" i="1"/>
  <c r="F13" i="1"/>
  <c r="F12" i="1"/>
  <c r="F11" i="1"/>
  <c r="F10" i="1"/>
  <c r="F9" i="1"/>
  <c r="F8" i="1"/>
  <c r="F7" i="1"/>
  <c r="F6" i="1"/>
  <c r="F5" i="1"/>
  <c r="D13" i="1"/>
  <c r="D12" i="1"/>
  <c r="D11" i="1"/>
  <c r="D10" i="1"/>
  <c r="E10" i="1" s="1"/>
  <c r="G10" i="1" s="1"/>
  <c r="I10" i="1" s="1"/>
  <c r="D9" i="1"/>
  <c r="D8" i="1"/>
  <c r="D7" i="1"/>
  <c r="D6" i="1"/>
  <c r="D5" i="1"/>
  <c r="C13" i="1"/>
  <c r="C12" i="1"/>
  <c r="C11" i="1"/>
  <c r="C10" i="1"/>
  <c r="C9" i="1"/>
  <c r="C8" i="1"/>
  <c r="E8" i="1" s="1"/>
  <c r="G8" i="1" s="1"/>
  <c r="I8" i="1" s="1"/>
  <c r="C7" i="1"/>
  <c r="E7" i="1" s="1"/>
  <c r="G7" i="1" s="1"/>
  <c r="I7" i="1" s="1"/>
  <c r="C6" i="1"/>
  <c r="E6" i="1" s="1"/>
  <c r="G6" i="1" s="1"/>
  <c r="I6" i="1" s="1"/>
  <c r="J6" i="1" s="1"/>
  <c r="K6" i="1" s="1"/>
  <c r="D32" i="1" s="1"/>
  <c r="C5" i="1"/>
  <c r="B5" i="1"/>
  <c r="B6" i="1"/>
  <c r="B7" i="1" s="1"/>
  <c r="B8" i="1" s="1"/>
  <c r="B9" i="1" s="1"/>
  <c r="B10" i="1" s="1"/>
  <c r="B11" i="1" s="1"/>
  <c r="B12" i="1" s="1"/>
  <c r="B13" i="1" s="1"/>
  <c r="C57" i="1"/>
  <c r="C58" i="1" s="1"/>
  <c r="C59" i="1" s="1"/>
  <c r="C60" i="1" s="1"/>
  <c r="C61" i="1" s="1"/>
  <c r="C62" i="1" s="1"/>
  <c r="C63" i="1" s="1"/>
  <c r="C64" i="1" s="1"/>
  <c r="C65" i="1" s="1"/>
  <c r="F43" i="1"/>
  <c r="E4" i="1"/>
  <c r="G4" i="1" s="1"/>
  <c r="I4" i="1" s="1"/>
  <c r="J30" i="1"/>
  <c r="J31" i="1"/>
  <c r="J32" i="1"/>
  <c r="J33" i="1"/>
  <c r="J34" i="1"/>
  <c r="J35" i="1"/>
  <c r="J36" i="1"/>
  <c r="J37" i="1"/>
  <c r="J38" i="1"/>
  <c r="J39" i="1"/>
  <c r="D43" i="1"/>
  <c r="I43" i="1"/>
  <c r="D44" i="1"/>
  <c r="I44" i="1"/>
  <c r="D45" i="1"/>
  <c r="I45" i="1"/>
  <c r="D46" i="1"/>
  <c r="I46" i="1"/>
  <c r="D47" i="1"/>
  <c r="I47" i="1"/>
  <c r="D48" i="1"/>
  <c r="I48" i="1"/>
  <c r="D49" i="1"/>
  <c r="I49" i="1"/>
  <c r="D50" i="1"/>
  <c r="I50" i="1"/>
  <c r="D51" i="1"/>
  <c r="I51" i="1"/>
  <c r="D52" i="1"/>
  <c r="I52" i="1"/>
  <c r="E13" i="1"/>
  <c r="E5" i="1" l="1"/>
  <c r="G5" i="1" s="1"/>
  <c r="I5" i="1" s="1"/>
  <c r="J5" i="1"/>
  <c r="K5" i="1" s="1"/>
  <c r="I18" i="1" s="1"/>
  <c r="G57" i="1"/>
  <c r="G58" i="1"/>
  <c r="E11" i="1"/>
  <c r="G11" i="1" s="1"/>
  <c r="I11" i="1" s="1"/>
  <c r="G63" i="1" s="1"/>
  <c r="E12" i="1"/>
  <c r="G12" i="1" s="1"/>
  <c r="I12" i="1" s="1"/>
  <c r="J12" i="1" s="1"/>
  <c r="K12" i="1" s="1"/>
  <c r="D38" i="1" s="1"/>
  <c r="E9" i="1"/>
  <c r="G9" i="1" s="1"/>
  <c r="I9" i="1" s="1"/>
  <c r="J9" i="1" s="1"/>
  <c r="K9" i="1" s="1"/>
  <c r="D35" i="1" s="1"/>
  <c r="G13" i="1"/>
  <c r="I13" i="1" s="1"/>
  <c r="J13" i="1" s="1"/>
  <c r="K13" i="1" s="1"/>
  <c r="D39" i="1" s="1"/>
  <c r="B20" i="1"/>
  <c r="B21" i="1" s="1"/>
  <c r="G65" i="1"/>
  <c r="H18" i="1"/>
  <c r="D31" i="1"/>
  <c r="J7" i="1"/>
  <c r="K7" i="1" s="1"/>
  <c r="D33" i="1" s="1"/>
  <c r="G59" i="1"/>
  <c r="G18" i="1"/>
  <c r="G62" i="1"/>
  <c r="J10" i="1"/>
  <c r="K10" i="1" s="1"/>
  <c r="D36" i="1" s="1"/>
  <c r="G60" i="1"/>
  <c r="J8" i="1"/>
  <c r="K8" i="1" s="1"/>
  <c r="D34" i="1" s="1"/>
  <c r="J4" i="1"/>
  <c r="K4" i="1" s="1"/>
  <c r="G56" i="1"/>
  <c r="F32" i="1"/>
  <c r="G32" i="1" s="1"/>
  <c r="J45" i="1" s="1"/>
  <c r="K45" i="1" s="1"/>
  <c r="H19" i="1"/>
  <c r="G19" i="1"/>
  <c r="I19" i="1"/>
  <c r="G64" i="1" l="1"/>
  <c r="J18" i="1"/>
  <c r="K18" i="1" s="1"/>
  <c r="F46" i="1"/>
  <c r="J11" i="1"/>
  <c r="K11" i="1" s="1"/>
  <c r="D37" i="1" s="1"/>
  <c r="J19" i="1"/>
  <c r="F39" i="1"/>
  <c r="G39" i="1" s="1"/>
  <c r="G61" i="1"/>
  <c r="D30" i="1"/>
  <c r="H17" i="1"/>
  <c r="I17" i="1"/>
  <c r="G17" i="1"/>
  <c r="J17" i="1" s="1"/>
  <c r="F34" i="1"/>
  <c r="G34" i="1" s="1"/>
  <c r="F33" i="1"/>
  <c r="G33" i="1" s="1"/>
  <c r="F31" i="1"/>
  <c r="G31" i="1" s="1"/>
  <c r="J44" i="1" s="1"/>
  <c r="G21" i="1"/>
  <c r="F47" i="1"/>
  <c r="B22" i="1"/>
  <c r="I21" i="1"/>
  <c r="H21" i="1"/>
  <c r="F36" i="1"/>
  <c r="G36" i="1" s="1"/>
  <c r="F37" i="1"/>
  <c r="G37" i="1"/>
  <c r="F38" i="1"/>
  <c r="G38" i="1" s="1"/>
  <c r="F35" i="1"/>
  <c r="G35" i="1" s="1"/>
  <c r="I20" i="1"/>
  <c r="H20" i="1"/>
  <c r="G20" i="1"/>
  <c r="J46" i="1" l="1"/>
  <c r="K46" i="1" s="1"/>
  <c r="J47" i="1"/>
  <c r="K47" i="1" s="1"/>
  <c r="D58" i="1"/>
  <c r="K19" i="1"/>
  <c r="J20" i="1"/>
  <c r="K44" i="1"/>
  <c r="D57" i="1"/>
  <c r="D59" i="1"/>
  <c r="K20" i="1"/>
  <c r="B23" i="1"/>
  <c r="F48" i="1"/>
  <c r="J48" i="1" s="1"/>
  <c r="K48" i="1" s="1"/>
  <c r="I22" i="1"/>
  <c r="H22" i="1"/>
  <c r="G22" i="1"/>
  <c r="J21" i="1"/>
  <c r="K17" i="1"/>
  <c r="F30" i="1"/>
  <c r="G30" i="1" s="1"/>
  <c r="J43" i="1" s="1"/>
  <c r="I58" i="1" l="1"/>
  <c r="E58" i="1"/>
  <c r="J58" i="1" s="1"/>
  <c r="K43" i="1"/>
  <c r="D56" i="1"/>
  <c r="K21" i="1"/>
  <c r="D60" i="1"/>
  <c r="J22" i="1"/>
  <c r="H23" i="1"/>
  <c r="F49" i="1"/>
  <c r="J49" i="1" s="1"/>
  <c r="B24" i="1"/>
  <c r="I23" i="1"/>
  <c r="G23" i="1"/>
  <c r="E59" i="1"/>
  <c r="J59" i="1" s="1"/>
  <c r="I59" i="1"/>
  <c r="E57" i="1"/>
  <c r="J57" i="1" s="1"/>
  <c r="I57" i="1"/>
  <c r="J23" i="1" l="1"/>
  <c r="K23" i="1" s="1"/>
  <c r="I24" i="1"/>
  <c r="F50" i="1"/>
  <c r="J50" i="1" s="1"/>
  <c r="K50" i="1" s="1"/>
  <c r="H24" i="1"/>
  <c r="G24" i="1"/>
  <c r="B25" i="1"/>
  <c r="D61" i="1"/>
  <c r="K22" i="1"/>
  <c r="K49" i="1"/>
  <c r="E60" i="1"/>
  <c r="J60" i="1" s="1"/>
  <c r="I60" i="1"/>
  <c r="E56" i="1"/>
  <c r="J56" i="1" s="1"/>
  <c r="I56" i="1"/>
  <c r="D62" i="1" l="1"/>
  <c r="I62" i="1" s="1"/>
  <c r="J24" i="1"/>
  <c r="I61" i="1"/>
  <c r="E61" i="1"/>
  <c r="J61" i="1" s="1"/>
  <c r="I25" i="1"/>
  <c r="B26" i="1"/>
  <c r="H25" i="1"/>
  <c r="G25" i="1"/>
  <c r="F51" i="1"/>
  <c r="J51" i="1" s="1"/>
  <c r="K51" i="1" s="1"/>
  <c r="K24" i="1"/>
  <c r="D63" i="1"/>
  <c r="E62" i="1" l="1"/>
  <c r="J62" i="1" s="1"/>
  <c r="E63" i="1"/>
  <c r="J63" i="1" s="1"/>
  <c r="I63" i="1"/>
  <c r="J25" i="1"/>
  <c r="I26" i="1"/>
  <c r="H26" i="1"/>
  <c r="G26" i="1"/>
  <c r="F52" i="1"/>
  <c r="J52" i="1" s="1"/>
  <c r="K52" i="1" s="1"/>
  <c r="K25" i="1" l="1"/>
  <c r="D64" i="1"/>
  <c r="J26" i="1"/>
  <c r="E64" i="1" l="1"/>
  <c r="J64" i="1" s="1"/>
  <c r="I64" i="1"/>
  <c r="K26" i="1"/>
  <c r="D65" i="1"/>
  <c r="E65" i="1" l="1"/>
  <c r="J65" i="1" s="1"/>
  <c r="I65" i="1"/>
</calcChain>
</file>

<file path=xl/sharedStrings.xml><?xml version="1.0" encoding="utf-8"?>
<sst xmlns="http://schemas.openxmlformats.org/spreadsheetml/2006/main" count="106" uniqueCount="70">
  <si>
    <t>Equip-</t>
  </si>
  <si>
    <t>Marca-</t>
  </si>
  <si>
    <t>Mod.-</t>
  </si>
  <si>
    <t>Ar.</t>
  </si>
  <si>
    <t>L.T.</t>
  </si>
  <si>
    <t>V.T.</t>
  </si>
  <si>
    <t>C.T.C.</t>
  </si>
  <si>
    <t>E.C.</t>
  </si>
  <si>
    <t>C.E.C.</t>
  </si>
  <si>
    <t>NºP.</t>
  </si>
  <si>
    <t>H/ha</t>
  </si>
  <si>
    <t>H/ano</t>
  </si>
  <si>
    <t>(ha)</t>
  </si>
  <si>
    <t>(m)</t>
  </si>
  <si>
    <t>(Km/h)</t>
  </si>
  <si>
    <t>(ha/h)</t>
  </si>
  <si>
    <t>(%)</t>
  </si>
  <si>
    <t>cult.</t>
  </si>
  <si>
    <t>total</t>
  </si>
  <si>
    <t>Pr.Maq.</t>
  </si>
  <si>
    <t>Pot.</t>
  </si>
  <si>
    <t>V. U.</t>
  </si>
  <si>
    <t>T.J.</t>
  </si>
  <si>
    <t>T.S.R.</t>
  </si>
  <si>
    <t>Depr.</t>
  </si>
  <si>
    <t>Juros</t>
  </si>
  <si>
    <t>Seg.</t>
  </si>
  <si>
    <t>E.F.(h)</t>
  </si>
  <si>
    <t>E.F.(ha)</t>
  </si>
  <si>
    <t>(cv)</t>
  </si>
  <si>
    <t>(anos)</t>
  </si>
  <si>
    <t>C.C.</t>
  </si>
  <si>
    <t>Pr. C.</t>
  </si>
  <si>
    <t>C.tot.</t>
  </si>
  <si>
    <t>C.S.</t>
  </si>
  <si>
    <t>C.n/S.</t>
  </si>
  <si>
    <t>Comb.</t>
  </si>
  <si>
    <t>C.L.</t>
  </si>
  <si>
    <t>P. L.</t>
  </si>
  <si>
    <t>Lubr.</t>
  </si>
  <si>
    <t>l/cv.h</t>
  </si>
  <si>
    <t>(l)</t>
  </si>
  <si>
    <t>(l/cv.h)</t>
  </si>
  <si>
    <t>P. p.</t>
  </si>
  <si>
    <t>D.p</t>
  </si>
  <si>
    <t>Pn.</t>
  </si>
  <si>
    <t>Rep.</t>
  </si>
  <si>
    <t>M. O.</t>
  </si>
  <si>
    <t>Man.</t>
  </si>
  <si>
    <t>M.O./Man.</t>
  </si>
  <si>
    <t>E.V.(h)</t>
  </si>
  <si>
    <t>E.V.(ha)</t>
  </si>
  <si>
    <t>(h)</t>
  </si>
  <si>
    <t>(% M.O.)</t>
  </si>
  <si>
    <t>C/h(Eq.)</t>
  </si>
  <si>
    <t>C/ha(Eq)</t>
  </si>
  <si>
    <t>C/h(Tr)</t>
  </si>
  <si>
    <t>C/ha(tr)</t>
  </si>
  <si>
    <t>C/h(o.c.)</t>
  </si>
  <si>
    <t>C/ha(oc)</t>
  </si>
  <si>
    <t>Tr + Eq.</t>
  </si>
  <si>
    <t>(€/h)</t>
  </si>
  <si>
    <t>€/ha</t>
  </si>
  <si>
    <t>(€/l)</t>
  </si>
  <si>
    <t>(€)</t>
  </si>
  <si>
    <t>Ar. (ha)</t>
  </si>
  <si>
    <t>KAMAQ</t>
  </si>
  <si>
    <t>Frontkop 115 II EX</t>
  </si>
  <si>
    <t>(€/ha)</t>
  </si>
  <si>
    <t>Roçadora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</si>
</sst>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0"/>
      <name val="MS Sans Serif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00B0F0"/>
      <name val="Arial"/>
      <family val="2"/>
    </font>
    <font>
      <sz val="8"/>
      <color rgb="FF00B0F0"/>
      <name val="Arial"/>
      <family val="2"/>
    </font>
    <font>
      <b/>
      <sz val="10"/>
      <color rgb="FF002060"/>
      <name val="MS Sans Serif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0" xfId="0" applyNumberFormat="1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 applyProtection="1">
      <alignment horizont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2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4" fillId="0" borderId="0" xfId="0" applyNumberFormat="1" applyFont="1" applyFill="1" applyAlignment="1" applyProtection="1">
      <alignment horizontal="center"/>
    </xf>
    <xf numFmtId="2" fontId="5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 applyProtection="1">
      <alignment horizontal="center"/>
    </xf>
    <xf numFmtId="2" fontId="7" fillId="0" borderId="0" xfId="0" applyNumberFormat="1" applyFont="1" applyFill="1" applyAlignment="1">
      <alignment horizontal="center"/>
    </xf>
    <xf numFmtId="0" fontId="8" fillId="0" borderId="0" xfId="0" applyFont="1" applyFill="1"/>
    <xf numFmtId="1" fontId="9" fillId="0" borderId="0" xfId="0" applyNumberFormat="1" applyFont="1" applyFill="1" applyAlignment="1" applyProtection="1">
      <alignment horizontal="center"/>
    </xf>
    <xf numFmtId="0" fontId="10" fillId="0" borderId="0" xfId="0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65646262957717E-2"/>
          <c:y val="0.19795221843003413"/>
          <c:w val="0.89080626422987053"/>
          <c:h val="0.68941979522184305"/>
        </c:manualLayout>
      </c:layout>
      <c:lineChart>
        <c:grouping val="standard"/>
        <c:varyColors val="0"/>
        <c:ser>
          <c:idx val="0"/>
          <c:order val="0"/>
          <c:tx>
            <c:strRef>
              <c:f>Roçadora!$J$55</c:f>
              <c:strCache>
                <c:ptCount val="1"/>
                <c:pt idx="0">
                  <c:v>(€/ha)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Roçadora!$C$56:$C$65</c:f>
              <c:numCache>
                <c:formatCode>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cat>
          <c:val>
            <c:numRef>
              <c:f>Roçadora!$J$56:$J$65</c:f>
              <c:numCache>
                <c:formatCode>0.00</c:formatCode>
                <c:ptCount val="10"/>
                <c:pt idx="0">
                  <c:v>32.509259259259267</c:v>
                </c:pt>
                <c:pt idx="1">
                  <c:v>23.88425925925926</c:v>
                </c:pt>
                <c:pt idx="2">
                  <c:v>21.00925925925926</c:v>
                </c:pt>
                <c:pt idx="3">
                  <c:v>19.57175925925926</c:v>
                </c:pt>
                <c:pt idx="4">
                  <c:v>18.709259259259255</c:v>
                </c:pt>
                <c:pt idx="5">
                  <c:v>18.134259259259256</c:v>
                </c:pt>
                <c:pt idx="6">
                  <c:v>17.723544973544971</c:v>
                </c:pt>
                <c:pt idx="7">
                  <c:v>17.41550925925926</c:v>
                </c:pt>
                <c:pt idx="8">
                  <c:v>17.175925925925924</c:v>
                </c:pt>
                <c:pt idx="9">
                  <c:v>16.984259259259257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7-43A0-8FAE-D3CB40C96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49400"/>
        <c:axId val="1"/>
      </c:lineChart>
      <c:catAx>
        <c:axId val="3354494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335449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66</xdr:row>
      <xdr:rowOff>15240</xdr:rowOff>
    </xdr:from>
    <xdr:to>
      <xdr:col>10</xdr:col>
      <xdr:colOff>548640</xdr:colOff>
      <xdr:row>83</xdr:row>
      <xdr:rowOff>7620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198120</xdr:colOff>
      <xdr:row>69</xdr:row>
      <xdr:rowOff>171450</xdr:rowOff>
    </xdr:from>
    <xdr:ext cx="256160" cy="264560"/>
    <xdr:sp macro="" textlink="">
      <xdr:nvSpPr>
        <xdr:cNvPr id="2" name="CaixaDeTexto 1"/>
        <xdr:cNvSpPr txBox="1"/>
      </xdr:nvSpPr>
      <xdr:spPr>
        <a:xfrm>
          <a:off x="198120" y="1336929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€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0.38966</cdr:x>
      <cdr:y>0.04213</cdr:y>
    </cdr:from>
    <cdr:to>
      <cdr:x>0.56965</cdr:x>
      <cdr:y>0.16605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8306" y="117549"/>
          <a:ext cx="1191569" cy="349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Trator + Equipamento Cto (€) / ha</a:t>
          </a:r>
        </a:p>
      </cdr:txBody>
    </cdr:sp>
  </cdr:relSizeAnchor>
  <cdr:relSizeAnchor xmlns:cdr="http://schemas.openxmlformats.org/drawingml/2006/chartDrawing">
    <cdr:from>
      <cdr:x>0.85609</cdr:x>
      <cdr:y>0.84188</cdr:y>
    </cdr:from>
    <cdr:to>
      <cdr:x>0.95091</cdr:x>
      <cdr:y>0.88403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5808966" y="4862741"/>
          <a:ext cx="648985" cy="242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100"/>
            <a:t>Área (ha)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workbookViewId="0">
      <pane ySplit="1" topLeftCell="A2" activePane="bottomLeft" state="frozen"/>
      <selection pane="bottomLeft" activeCell="O14" sqref="O14"/>
    </sheetView>
  </sheetViews>
  <sheetFormatPr defaultColWidth="9.109375" defaultRowHeight="10.199999999999999" x14ac:dyDescent="0.2"/>
  <cols>
    <col min="1" max="1" width="8.33203125" style="2" customWidth="1"/>
    <col min="2" max="2" width="7.44140625" style="2" customWidth="1"/>
    <col min="3" max="3" width="9.77734375" style="2" customWidth="1"/>
    <col min="4" max="4" width="7.21875" style="2" customWidth="1"/>
    <col min="5" max="5" width="10.33203125" style="2" customWidth="1"/>
    <col min="6" max="6" width="6.5546875" style="2" customWidth="1"/>
    <col min="7" max="7" width="11.44140625" style="2" customWidth="1"/>
    <col min="8" max="8" width="7.109375" style="2" customWidth="1"/>
    <col min="9" max="9" width="7.88671875" style="2" customWidth="1"/>
    <col min="10" max="10" width="8.44140625" style="2" customWidth="1"/>
    <col min="11" max="11" width="8.33203125" style="2" customWidth="1"/>
    <col min="12" max="16384" width="9.109375" style="2"/>
  </cols>
  <sheetData>
    <row r="1" spans="1:11" s="18" customFormat="1" ht="15" customHeight="1" x14ac:dyDescent="0.25">
      <c r="A1" s="14"/>
      <c r="B1" s="17" t="s">
        <v>0</v>
      </c>
      <c r="C1" s="19" t="s">
        <v>69</v>
      </c>
      <c r="D1" s="17" t="s">
        <v>1</v>
      </c>
      <c r="E1" s="14" t="s">
        <v>66</v>
      </c>
      <c r="F1" s="17" t="s">
        <v>2</v>
      </c>
      <c r="G1" s="14" t="s">
        <v>67</v>
      </c>
      <c r="H1" s="14"/>
      <c r="I1" s="14"/>
      <c r="J1" s="14"/>
    </row>
    <row r="2" spans="1:11" s="10" customFormat="1" ht="15" customHeight="1" x14ac:dyDescent="0.2">
      <c r="A2" s="11"/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9" t="s">
        <v>11</v>
      </c>
    </row>
    <row r="3" spans="1:11" s="10" customFormat="1" ht="15" customHeight="1" x14ac:dyDescent="0.2">
      <c r="A3" s="11"/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15</v>
      </c>
      <c r="H3" s="8"/>
      <c r="I3" s="8" t="s">
        <v>17</v>
      </c>
      <c r="J3" s="8" t="s">
        <v>17</v>
      </c>
      <c r="K3" s="9" t="s">
        <v>18</v>
      </c>
    </row>
    <row r="4" spans="1:11" ht="15" customHeight="1" x14ac:dyDescent="0.2">
      <c r="A4" s="13" t="str">
        <f>+$C$1</f>
        <v>Roçadora</v>
      </c>
      <c r="B4" s="3">
        <v>10</v>
      </c>
      <c r="C4" s="20">
        <v>3</v>
      </c>
      <c r="D4" s="20">
        <v>5</v>
      </c>
      <c r="E4" s="5">
        <f t="shared" ref="E4:E13" si="0">(C4*D4)/10</f>
        <v>1.5</v>
      </c>
      <c r="F4" s="20">
        <v>90</v>
      </c>
      <c r="G4" s="5">
        <f t="shared" ref="G4:G13" si="1">(E4*F4)/100</f>
        <v>1.35</v>
      </c>
      <c r="H4" s="20">
        <v>1</v>
      </c>
      <c r="I4" s="5">
        <f t="shared" ref="I4:I13" si="2">1/G4*H4</f>
        <v>0.7407407407407407</v>
      </c>
      <c r="J4" s="3">
        <f t="shared" ref="J4:J13" si="3">+I4*B4</f>
        <v>7.4074074074074066</v>
      </c>
      <c r="K4" s="3">
        <f t="shared" ref="K4:K13" si="4">+J4</f>
        <v>7.4074074074074066</v>
      </c>
    </row>
    <row r="5" spans="1:11" ht="15" customHeight="1" x14ac:dyDescent="0.2">
      <c r="A5" s="1"/>
      <c r="B5" s="1">
        <f>10+B4</f>
        <v>20</v>
      </c>
      <c r="C5" s="5">
        <f>+$C$4</f>
        <v>3</v>
      </c>
      <c r="D5" s="5">
        <f>+$D$4</f>
        <v>5</v>
      </c>
      <c r="E5" s="5">
        <f t="shared" si="0"/>
        <v>1.5</v>
      </c>
      <c r="F5" s="5">
        <f>+$F$4</f>
        <v>90</v>
      </c>
      <c r="G5" s="5">
        <f t="shared" si="1"/>
        <v>1.35</v>
      </c>
      <c r="H5" s="5">
        <f>+$H$4</f>
        <v>1</v>
      </c>
      <c r="I5" s="5">
        <f t="shared" si="2"/>
        <v>0.7407407407407407</v>
      </c>
      <c r="J5" s="3">
        <f t="shared" si="3"/>
        <v>14.814814814814813</v>
      </c>
      <c r="K5" s="3">
        <f t="shared" si="4"/>
        <v>14.814814814814813</v>
      </c>
    </row>
    <row r="6" spans="1:11" ht="15" customHeight="1" x14ac:dyDescent="0.2">
      <c r="A6" s="1"/>
      <c r="B6" s="1">
        <f t="shared" ref="B6:B13" si="5">10+B5</f>
        <v>30</v>
      </c>
      <c r="C6" s="5">
        <f t="shared" ref="C6:C13" si="6">+$C$4</f>
        <v>3</v>
      </c>
      <c r="D6" s="5">
        <f t="shared" ref="D6:D13" si="7">+$D$4</f>
        <v>5</v>
      </c>
      <c r="E6" s="5">
        <f t="shared" si="0"/>
        <v>1.5</v>
      </c>
      <c r="F6" s="5">
        <f t="shared" ref="F6:F13" si="8">+$F$4</f>
        <v>90</v>
      </c>
      <c r="G6" s="5">
        <f t="shared" si="1"/>
        <v>1.35</v>
      </c>
      <c r="H6" s="5">
        <f t="shared" ref="H6:H13" si="9">+$H$4</f>
        <v>1</v>
      </c>
      <c r="I6" s="5">
        <f t="shared" si="2"/>
        <v>0.7407407407407407</v>
      </c>
      <c r="J6" s="3">
        <f t="shared" si="3"/>
        <v>22.222222222222221</v>
      </c>
      <c r="K6" s="3">
        <f t="shared" si="4"/>
        <v>22.222222222222221</v>
      </c>
    </row>
    <row r="7" spans="1:11" ht="15" customHeight="1" x14ac:dyDescent="0.2">
      <c r="A7" s="1"/>
      <c r="B7" s="1">
        <f t="shared" si="5"/>
        <v>40</v>
      </c>
      <c r="C7" s="5">
        <f t="shared" si="6"/>
        <v>3</v>
      </c>
      <c r="D7" s="5">
        <f t="shared" si="7"/>
        <v>5</v>
      </c>
      <c r="E7" s="5">
        <f t="shared" si="0"/>
        <v>1.5</v>
      </c>
      <c r="F7" s="5">
        <f t="shared" si="8"/>
        <v>90</v>
      </c>
      <c r="G7" s="5">
        <f t="shared" si="1"/>
        <v>1.35</v>
      </c>
      <c r="H7" s="5">
        <f t="shared" si="9"/>
        <v>1</v>
      </c>
      <c r="I7" s="5">
        <f t="shared" si="2"/>
        <v>0.7407407407407407</v>
      </c>
      <c r="J7" s="3">
        <f t="shared" si="3"/>
        <v>29.629629629629626</v>
      </c>
      <c r="K7" s="3">
        <f t="shared" si="4"/>
        <v>29.629629629629626</v>
      </c>
    </row>
    <row r="8" spans="1:11" ht="15" customHeight="1" x14ac:dyDescent="0.2">
      <c r="A8" s="1"/>
      <c r="B8" s="1">
        <f t="shared" si="5"/>
        <v>50</v>
      </c>
      <c r="C8" s="5">
        <f t="shared" si="6"/>
        <v>3</v>
      </c>
      <c r="D8" s="5">
        <f t="shared" si="7"/>
        <v>5</v>
      </c>
      <c r="E8" s="5">
        <f t="shared" si="0"/>
        <v>1.5</v>
      </c>
      <c r="F8" s="5">
        <f t="shared" si="8"/>
        <v>90</v>
      </c>
      <c r="G8" s="5">
        <f t="shared" si="1"/>
        <v>1.35</v>
      </c>
      <c r="H8" s="5">
        <f t="shared" si="9"/>
        <v>1</v>
      </c>
      <c r="I8" s="5">
        <f t="shared" si="2"/>
        <v>0.7407407407407407</v>
      </c>
      <c r="J8" s="3">
        <f t="shared" si="3"/>
        <v>37.037037037037038</v>
      </c>
      <c r="K8" s="3">
        <f t="shared" si="4"/>
        <v>37.037037037037038</v>
      </c>
    </row>
    <row r="9" spans="1:11" ht="15" customHeight="1" x14ac:dyDescent="0.2">
      <c r="A9" s="1"/>
      <c r="B9" s="1">
        <f t="shared" si="5"/>
        <v>60</v>
      </c>
      <c r="C9" s="5">
        <f t="shared" si="6"/>
        <v>3</v>
      </c>
      <c r="D9" s="5">
        <f t="shared" si="7"/>
        <v>5</v>
      </c>
      <c r="E9" s="5">
        <f t="shared" si="0"/>
        <v>1.5</v>
      </c>
      <c r="F9" s="5">
        <f t="shared" si="8"/>
        <v>90</v>
      </c>
      <c r="G9" s="5">
        <f t="shared" si="1"/>
        <v>1.35</v>
      </c>
      <c r="H9" s="5">
        <f t="shared" si="9"/>
        <v>1</v>
      </c>
      <c r="I9" s="5">
        <f t="shared" si="2"/>
        <v>0.7407407407407407</v>
      </c>
      <c r="J9" s="3">
        <f t="shared" si="3"/>
        <v>44.444444444444443</v>
      </c>
      <c r="K9" s="3">
        <f t="shared" si="4"/>
        <v>44.444444444444443</v>
      </c>
    </row>
    <row r="10" spans="1:11" ht="15" customHeight="1" x14ac:dyDescent="0.2">
      <c r="A10" s="1"/>
      <c r="B10" s="1">
        <f t="shared" si="5"/>
        <v>70</v>
      </c>
      <c r="C10" s="5">
        <f t="shared" si="6"/>
        <v>3</v>
      </c>
      <c r="D10" s="5">
        <f t="shared" si="7"/>
        <v>5</v>
      </c>
      <c r="E10" s="5">
        <f t="shared" si="0"/>
        <v>1.5</v>
      </c>
      <c r="F10" s="5">
        <f t="shared" si="8"/>
        <v>90</v>
      </c>
      <c r="G10" s="5">
        <f t="shared" si="1"/>
        <v>1.35</v>
      </c>
      <c r="H10" s="5">
        <f t="shared" si="9"/>
        <v>1</v>
      </c>
      <c r="I10" s="5">
        <f t="shared" si="2"/>
        <v>0.7407407407407407</v>
      </c>
      <c r="J10" s="3">
        <f t="shared" si="3"/>
        <v>51.851851851851848</v>
      </c>
      <c r="K10" s="3">
        <f t="shared" si="4"/>
        <v>51.851851851851848</v>
      </c>
    </row>
    <row r="11" spans="1:11" ht="15" customHeight="1" x14ac:dyDescent="0.2">
      <c r="A11" s="1"/>
      <c r="B11" s="1">
        <f t="shared" si="5"/>
        <v>80</v>
      </c>
      <c r="C11" s="5">
        <f t="shared" si="6"/>
        <v>3</v>
      </c>
      <c r="D11" s="5">
        <f t="shared" si="7"/>
        <v>5</v>
      </c>
      <c r="E11" s="5">
        <f t="shared" si="0"/>
        <v>1.5</v>
      </c>
      <c r="F11" s="5">
        <f t="shared" si="8"/>
        <v>90</v>
      </c>
      <c r="G11" s="5">
        <f t="shared" si="1"/>
        <v>1.35</v>
      </c>
      <c r="H11" s="5">
        <f t="shared" si="9"/>
        <v>1</v>
      </c>
      <c r="I11" s="5">
        <f t="shared" si="2"/>
        <v>0.7407407407407407</v>
      </c>
      <c r="J11" s="3">
        <f t="shared" si="3"/>
        <v>59.259259259259252</v>
      </c>
      <c r="K11" s="3">
        <f t="shared" si="4"/>
        <v>59.259259259259252</v>
      </c>
    </row>
    <row r="12" spans="1:11" ht="15" customHeight="1" x14ac:dyDescent="0.2">
      <c r="A12" s="1"/>
      <c r="B12" s="1">
        <f t="shared" si="5"/>
        <v>90</v>
      </c>
      <c r="C12" s="5">
        <f t="shared" si="6"/>
        <v>3</v>
      </c>
      <c r="D12" s="5">
        <f t="shared" si="7"/>
        <v>5</v>
      </c>
      <c r="E12" s="5">
        <f t="shared" si="0"/>
        <v>1.5</v>
      </c>
      <c r="F12" s="5">
        <f t="shared" si="8"/>
        <v>90</v>
      </c>
      <c r="G12" s="5">
        <f t="shared" si="1"/>
        <v>1.35</v>
      </c>
      <c r="H12" s="5">
        <f t="shared" si="9"/>
        <v>1</v>
      </c>
      <c r="I12" s="5">
        <f t="shared" si="2"/>
        <v>0.7407407407407407</v>
      </c>
      <c r="J12" s="3">
        <f t="shared" si="3"/>
        <v>66.666666666666657</v>
      </c>
      <c r="K12" s="3">
        <f t="shared" si="4"/>
        <v>66.666666666666657</v>
      </c>
    </row>
    <row r="13" spans="1:11" ht="15" customHeight="1" x14ac:dyDescent="0.2">
      <c r="A13" s="1"/>
      <c r="B13" s="1">
        <f t="shared" si="5"/>
        <v>100</v>
      </c>
      <c r="C13" s="5">
        <f t="shared" si="6"/>
        <v>3</v>
      </c>
      <c r="D13" s="5">
        <f t="shared" si="7"/>
        <v>5</v>
      </c>
      <c r="E13" s="5">
        <f t="shared" si="0"/>
        <v>1.5</v>
      </c>
      <c r="F13" s="5">
        <f t="shared" si="8"/>
        <v>90</v>
      </c>
      <c r="G13" s="5">
        <f t="shared" si="1"/>
        <v>1.35</v>
      </c>
      <c r="H13" s="5">
        <f t="shared" si="9"/>
        <v>1</v>
      </c>
      <c r="I13" s="5">
        <f t="shared" si="2"/>
        <v>0.7407407407407407</v>
      </c>
      <c r="J13" s="3">
        <f t="shared" si="3"/>
        <v>74.074074074074076</v>
      </c>
      <c r="K13" s="3">
        <f t="shared" si="4"/>
        <v>74.074074074074076</v>
      </c>
    </row>
    <row r="14" spans="1:11" ht="15" customHeight="1" x14ac:dyDescent="0.2">
      <c r="A14" s="1"/>
      <c r="B14" s="6"/>
      <c r="C14" s="5"/>
      <c r="D14" s="4"/>
      <c r="E14" s="5"/>
      <c r="F14" s="3"/>
      <c r="G14" s="5"/>
      <c r="H14" s="3"/>
      <c r="I14" s="5"/>
      <c r="J14" s="3"/>
      <c r="K14" s="3"/>
    </row>
    <row r="15" spans="1:11" ht="15" customHeight="1" x14ac:dyDescent="0.2">
      <c r="A15" s="15" t="str">
        <f>+$C$1</f>
        <v>Roçadora</v>
      </c>
      <c r="B15" s="8" t="s">
        <v>19</v>
      </c>
      <c r="C15" s="8" t="s">
        <v>20</v>
      </c>
      <c r="D15" s="8" t="s">
        <v>21</v>
      </c>
      <c r="E15" s="8" t="s">
        <v>22</v>
      </c>
      <c r="F15" s="8" t="s">
        <v>23</v>
      </c>
      <c r="G15" s="8" t="s">
        <v>24</v>
      </c>
      <c r="H15" s="8" t="s">
        <v>25</v>
      </c>
      <c r="I15" s="8" t="s">
        <v>26</v>
      </c>
      <c r="J15" s="8" t="s">
        <v>27</v>
      </c>
      <c r="K15" s="8" t="s">
        <v>28</v>
      </c>
    </row>
    <row r="16" spans="1:11" ht="15" customHeight="1" x14ac:dyDescent="0.2">
      <c r="A16" s="10"/>
      <c r="B16" s="8" t="s">
        <v>64</v>
      </c>
      <c r="C16" s="8" t="s">
        <v>29</v>
      </c>
      <c r="D16" s="8" t="s">
        <v>30</v>
      </c>
      <c r="E16" s="8" t="s">
        <v>16</v>
      </c>
      <c r="F16" s="8" t="s">
        <v>16</v>
      </c>
      <c r="G16" s="8" t="s">
        <v>61</v>
      </c>
      <c r="H16" s="8" t="s">
        <v>61</v>
      </c>
      <c r="I16" s="8" t="s">
        <v>61</v>
      </c>
      <c r="J16" s="8" t="s">
        <v>61</v>
      </c>
      <c r="K16" s="8" t="s">
        <v>62</v>
      </c>
    </row>
    <row r="17" spans="1:11" ht="15" customHeight="1" x14ac:dyDescent="0.2">
      <c r="A17" s="1"/>
      <c r="B17" s="21">
        <v>1500</v>
      </c>
      <c r="C17" s="3">
        <v>0</v>
      </c>
      <c r="D17" s="21">
        <v>10</v>
      </c>
      <c r="E17" s="21">
        <v>3</v>
      </c>
      <c r="F17" s="3">
        <v>0</v>
      </c>
      <c r="G17" s="5">
        <f>(B17)/(K4*D17)</f>
        <v>20.250000000000004</v>
      </c>
      <c r="H17" s="5">
        <f>((B17)/(2*K4))*(E17/100)</f>
        <v>3.0375000000000005</v>
      </c>
      <c r="I17" s="5">
        <f>((B17*1.1)/(2*K4)*(F17/100))</f>
        <v>0</v>
      </c>
      <c r="J17" s="5">
        <f t="shared" ref="J17:J26" si="10">G17+H17+I17</f>
        <v>23.287500000000005</v>
      </c>
      <c r="K17" s="5">
        <f t="shared" ref="K17:K26" si="11">+J17*I4</f>
        <v>17.250000000000004</v>
      </c>
    </row>
    <row r="18" spans="1:11" ht="15" customHeight="1" x14ac:dyDescent="0.2">
      <c r="A18" s="1"/>
      <c r="B18" s="3">
        <f>+B17</f>
        <v>1500</v>
      </c>
      <c r="C18" s="3">
        <v>0</v>
      </c>
      <c r="D18" s="3">
        <f>+$D$17</f>
        <v>10</v>
      </c>
      <c r="E18" s="3">
        <f>+$E$17</f>
        <v>3</v>
      </c>
      <c r="F18" s="3">
        <v>0</v>
      </c>
      <c r="G18" s="5">
        <f t="shared" ref="G18:G26" si="12">(B18)/(K5*D18)</f>
        <v>10.125000000000002</v>
      </c>
      <c r="H18" s="5">
        <f t="shared" ref="H18:H26" si="13">((B18)/(2*K5))*(E18/100)</f>
        <v>1.5187500000000003</v>
      </c>
      <c r="I18" s="5">
        <f t="shared" ref="I18:I26" si="14">((B18*1.1)/(2*K5)*(F18/100))</f>
        <v>0</v>
      </c>
      <c r="J18" s="5">
        <f t="shared" si="10"/>
        <v>11.643750000000002</v>
      </c>
      <c r="K18" s="5">
        <f t="shared" si="11"/>
        <v>8.6250000000000018</v>
      </c>
    </row>
    <row r="19" spans="1:11" ht="15" customHeight="1" x14ac:dyDescent="0.2">
      <c r="A19" s="1"/>
      <c r="B19" s="3">
        <f t="shared" ref="B19:B26" si="15">+B18</f>
        <v>1500</v>
      </c>
      <c r="C19" s="3">
        <v>0</v>
      </c>
      <c r="D19" s="3">
        <f>+$D$17</f>
        <v>10</v>
      </c>
      <c r="E19" s="3">
        <f>+$E$17</f>
        <v>3</v>
      </c>
      <c r="F19" s="3">
        <v>0</v>
      </c>
      <c r="G19" s="5">
        <f t="shared" si="12"/>
        <v>6.75</v>
      </c>
      <c r="H19" s="5">
        <f t="shared" si="13"/>
        <v>1.0125</v>
      </c>
      <c r="I19" s="5">
        <f t="shared" si="14"/>
        <v>0</v>
      </c>
      <c r="J19" s="5">
        <f t="shared" si="10"/>
        <v>7.7625000000000002</v>
      </c>
      <c r="K19" s="5">
        <f t="shared" si="11"/>
        <v>5.75</v>
      </c>
    </row>
    <row r="20" spans="1:11" ht="15" customHeight="1" x14ac:dyDescent="0.2">
      <c r="A20" s="1"/>
      <c r="B20" s="3">
        <f t="shared" si="15"/>
        <v>1500</v>
      </c>
      <c r="C20" s="3">
        <v>0</v>
      </c>
      <c r="D20" s="3">
        <f>+$D$17</f>
        <v>10</v>
      </c>
      <c r="E20" s="3">
        <f>+$E$17</f>
        <v>3</v>
      </c>
      <c r="F20" s="3">
        <v>0</v>
      </c>
      <c r="G20" s="5">
        <f t="shared" si="12"/>
        <v>5.0625000000000009</v>
      </c>
      <c r="H20" s="5">
        <f t="shared" si="13"/>
        <v>0.75937500000000013</v>
      </c>
      <c r="I20" s="5">
        <f t="shared" si="14"/>
        <v>0</v>
      </c>
      <c r="J20" s="5">
        <f t="shared" si="10"/>
        <v>5.8218750000000012</v>
      </c>
      <c r="K20" s="5">
        <f t="shared" si="11"/>
        <v>4.3125000000000009</v>
      </c>
    </row>
    <row r="21" spans="1:11" ht="15" customHeight="1" x14ac:dyDescent="0.2">
      <c r="A21" s="1"/>
      <c r="B21" s="3">
        <f t="shared" si="15"/>
        <v>1500</v>
      </c>
      <c r="C21" s="3">
        <v>0</v>
      </c>
      <c r="D21" s="3">
        <f>+$D$17</f>
        <v>10</v>
      </c>
      <c r="E21" s="3">
        <f>+$E$17</f>
        <v>3</v>
      </c>
      <c r="F21" s="3">
        <v>0</v>
      </c>
      <c r="G21" s="5">
        <f t="shared" si="12"/>
        <v>4.05</v>
      </c>
      <c r="H21" s="5">
        <f t="shared" si="13"/>
        <v>0.60749999999999993</v>
      </c>
      <c r="I21" s="5">
        <f t="shared" si="14"/>
        <v>0</v>
      </c>
      <c r="J21" s="5">
        <f t="shared" si="10"/>
        <v>4.6574999999999998</v>
      </c>
      <c r="K21" s="5">
        <f t="shared" si="11"/>
        <v>3.4499999999999997</v>
      </c>
    </row>
    <row r="22" spans="1:11" ht="15" customHeight="1" x14ac:dyDescent="0.2">
      <c r="A22" s="1"/>
      <c r="B22" s="3">
        <f t="shared" si="15"/>
        <v>1500</v>
      </c>
      <c r="C22" s="3">
        <v>0</v>
      </c>
      <c r="D22" s="3">
        <f>+$D$17</f>
        <v>10</v>
      </c>
      <c r="E22" s="3">
        <f>+$E$17</f>
        <v>3</v>
      </c>
      <c r="F22" s="3">
        <v>0</v>
      </c>
      <c r="G22" s="5">
        <f t="shared" si="12"/>
        <v>3.375</v>
      </c>
      <c r="H22" s="5">
        <f t="shared" si="13"/>
        <v>0.50624999999999998</v>
      </c>
      <c r="I22" s="5">
        <f t="shared" si="14"/>
        <v>0</v>
      </c>
      <c r="J22" s="5">
        <f t="shared" si="10"/>
        <v>3.8812500000000001</v>
      </c>
      <c r="K22" s="5">
        <f t="shared" si="11"/>
        <v>2.875</v>
      </c>
    </row>
    <row r="23" spans="1:11" ht="15" customHeight="1" x14ac:dyDescent="0.2">
      <c r="A23" s="1"/>
      <c r="B23" s="3">
        <f t="shared" si="15"/>
        <v>1500</v>
      </c>
      <c r="C23" s="3">
        <v>0</v>
      </c>
      <c r="D23" s="3">
        <f>+$D$17</f>
        <v>10</v>
      </c>
      <c r="E23" s="3">
        <f>+$E$17</f>
        <v>3</v>
      </c>
      <c r="F23" s="3">
        <v>0</v>
      </c>
      <c r="G23" s="5">
        <f t="shared" si="12"/>
        <v>2.8928571428571432</v>
      </c>
      <c r="H23" s="5">
        <f t="shared" si="13"/>
        <v>0.43392857142857144</v>
      </c>
      <c r="I23" s="5">
        <f t="shared" si="14"/>
        <v>0</v>
      </c>
      <c r="J23" s="5">
        <f t="shared" si="10"/>
        <v>3.3267857142857147</v>
      </c>
      <c r="K23" s="5">
        <f t="shared" si="11"/>
        <v>2.4642857142857144</v>
      </c>
    </row>
    <row r="24" spans="1:11" ht="15" customHeight="1" x14ac:dyDescent="0.2">
      <c r="A24" s="1"/>
      <c r="B24" s="3">
        <f t="shared" si="15"/>
        <v>1500</v>
      </c>
      <c r="C24" s="3">
        <v>0</v>
      </c>
      <c r="D24" s="3">
        <f>+$D$17</f>
        <v>10</v>
      </c>
      <c r="E24" s="3">
        <f>+$E$17</f>
        <v>3</v>
      </c>
      <c r="F24" s="3">
        <v>0</v>
      </c>
      <c r="G24" s="5">
        <f t="shared" si="12"/>
        <v>2.5312500000000004</v>
      </c>
      <c r="H24" s="5">
        <f t="shared" si="13"/>
        <v>0.37968750000000007</v>
      </c>
      <c r="I24" s="5">
        <f t="shared" si="14"/>
        <v>0</v>
      </c>
      <c r="J24" s="5">
        <f t="shared" si="10"/>
        <v>2.9109375000000006</v>
      </c>
      <c r="K24" s="5">
        <f t="shared" si="11"/>
        <v>2.1562500000000004</v>
      </c>
    </row>
    <row r="25" spans="1:11" ht="15" customHeight="1" x14ac:dyDescent="0.2">
      <c r="A25" s="1"/>
      <c r="B25" s="3">
        <f t="shared" si="15"/>
        <v>1500</v>
      </c>
      <c r="C25" s="3">
        <v>0</v>
      </c>
      <c r="D25" s="3">
        <f>+$D$17</f>
        <v>10</v>
      </c>
      <c r="E25" s="3">
        <f>+$E$17</f>
        <v>3</v>
      </c>
      <c r="F25" s="3">
        <v>0</v>
      </c>
      <c r="G25" s="5">
        <f t="shared" si="12"/>
        <v>2.2500000000000004</v>
      </c>
      <c r="H25" s="5">
        <f t="shared" si="13"/>
        <v>0.33750000000000002</v>
      </c>
      <c r="I25" s="5">
        <f t="shared" si="14"/>
        <v>0</v>
      </c>
      <c r="J25" s="5">
        <f t="shared" si="10"/>
        <v>2.5875000000000004</v>
      </c>
      <c r="K25" s="5">
        <f t="shared" si="11"/>
        <v>1.9166666666666667</v>
      </c>
    </row>
    <row r="26" spans="1:11" ht="15" customHeight="1" x14ac:dyDescent="0.2">
      <c r="A26" s="1"/>
      <c r="B26" s="3">
        <f t="shared" si="15"/>
        <v>1500</v>
      </c>
      <c r="C26" s="3">
        <v>0</v>
      </c>
      <c r="D26" s="3">
        <f>+$D$17</f>
        <v>10</v>
      </c>
      <c r="E26" s="3">
        <f>+$E$17</f>
        <v>3</v>
      </c>
      <c r="F26" s="3">
        <v>0</v>
      </c>
      <c r="G26" s="5">
        <f t="shared" si="12"/>
        <v>2.0249999999999999</v>
      </c>
      <c r="H26" s="5">
        <f t="shared" si="13"/>
        <v>0.30374999999999996</v>
      </c>
      <c r="I26" s="5">
        <f t="shared" si="14"/>
        <v>0</v>
      </c>
      <c r="J26" s="5">
        <f t="shared" si="10"/>
        <v>2.3287499999999999</v>
      </c>
      <c r="K26" s="5">
        <f t="shared" si="11"/>
        <v>1.7249999999999999</v>
      </c>
    </row>
    <row r="27" spans="1:11" ht="15" customHeight="1" x14ac:dyDescent="0.2">
      <c r="A27" s="1"/>
      <c r="B27" s="6"/>
      <c r="C27" s="5"/>
      <c r="D27" s="4"/>
      <c r="E27" s="5"/>
      <c r="F27" s="3"/>
      <c r="G27" s="5"/>
      <c r="H27" s="3"/>
      <c r="I27" s="5"/>
      <c r="J27" s="3"/>
      <c r="K27" s="3"/>
    </row>
    <row r="28" spans="1:11" ht="15" customHeight="1" x14ac:dyDescent="0.2">
      <c r="A28" s="16" t="str">
        <f>+$C$1</f>
        <v>Roçadora</v>
      </c>
      <c r="B28" s="8" t="s">
        <v>31</v>
      </c>
      <c r="C28" s="8" t="s">
        <v>32</v>
      </c>
      <c r="D28" s="8" t="s">
        <v>33</v>
      </c>
      <c r="E28" s="8" t="s">
        <v>34</v>
      </c>
      <c r="F28" s="8" t="s">
        <v>35</v>
      </c>
      <c r="G28" s="8" t="s">
        <v>36</v>
      </c>
      <c r="H28" s="8" t="s">
        <v>37</v>
      </c>
      <c r="I28" s="8" t="s">
        <v>38</v>
      </c>
      <c r="J28" s="8" t="s">
        <v>39</v>
      </c>
      <c r="K28" s="10"/>
    </row>
    <row r="29" spans="1:11" ht="15" customHeight="1" x14ac:dyDescent="0.2">
      <c r="A29" s="10"/>
      <c r="B29" s="8" t="s">
        <v>40</v>
      </c>
      <c r="C29" s="8" t="s">
        <v>63</v>
      </c>
      <c r="D29" s="8" t="s">
        <v>41</v>
      </c>
      <c r="E29" s="8" t="s">
        <v>41</v>
      </c>
      <c r="F29" s="8" t="s">
        <v>41</v>
      </c>
      <c r="G29" s="8" t="s">
        <v>61</v>
      </c>
      <c r="H29" s="8" t="s">
        <v>42</v>
      </c>
      <c r="I29" s="8" t="s">
        <v>63</v>
      </c>
      <c r="J29" s="8" t="s">
        <v>61</v>
      </c>
      <c r="K29" s="10"/>
    </row>
    <row r="30" spans="1:11" ht="15" customHeight="1" x14ac:dyDescent="0.2">
      <c r="A30" s="1"/>
      <c r="B30" s="5">
        <v>0</v>
      </c>
      <c r="C30" s="4">
        <v>0</v>
      </c>
      <c r="D30" s="3">
        <f t="shared" ref="D30:D39" si="16">+B30*C17*K4</f>
        <v>0</v>
      </c>
      <c r="E30" s="3">
        <v>0</v>
      </c>
      <c r="F30" s="3">
        <f t="shared" ref="F30:F39" si="17">+D30-E30</f>
        <v>0</v>
      </c>
      <c r="G30" s="3">
        <f t="shared" ref="G30:G39" si="18">+(D30*(C30-30)+(F30*30))/K4</f>
        <v>0</v>
      </c>
      <c r="H30" s="7">
        <v>0</v>
      </c>
      <c r="I30" s="5">
        <v>2.74</v>
      </c>
      <c r="J30" s="3">
        <f t="shared" ref="J30:J39" si="19">C17*H30*I30</f>
        <v>0</v>
      </c>
    </row>
    <row r="31" spans="1:11" ht="15" customHeight="1" x14ac:dyDescent="0.2">
      <c r="A31" s="1"/>
      <c r="B31" s="5">
        <v>0</v>
      </c>
      <c r="C31" s="4">
        <v>0</v>
      </c>
      <c r="D31" s="3">
        <f t="shared" si="16"/>
        <v>0</v>
      </c>
      <c r="E31" s="3">
        <v>0</v>
      </c>
      <c r="F31" s="3">
        <f t="shared" si="17"/>
        <v>0</v>
      </c>
      <c r="G31" s="3">
        <f t="shared" si="18"/>
        <v>0</v>
      </c>
      <c r="H31" s="7">
        <v>0</v>
      </c>
      <c r="I31" s="5">
        <v>2.74</v>
      </c>
      <c r="J31" s="3">
        <f t="shared" si="19"/>
        <v>0</v>
      </c>
    </row>
    <row r="32" spans="1:11" ht="15" customHeight="1" x14ac:dyDescent="0.2">
      <c r="A32" s="1"/>
      <c r="B32" s="5">
        <v>0</v>
      </c>
      <c r="C32" s="4">
        <v>0</v>
      </c>
      <c r="D32" s="3">
        <f t="shared" si="16"/>
        <v>0</v>
      </c>
      <c r="E32" s="3">
        <v>0</v>
      </c>
      <c r="F32" s="3">
        <f t="shared" si="17"/>
        <v>0</v>
      </c>
      <c r="G32" s="3">
        <f t="shared" si="18"/>
        <v>0</v>
      </c>
      <c r="H32" s="7">
        <v>0</v>
      </c>
      <c r="I32" s="5">
        <v>2.74</v>
      </c>
      <c r="J32" s="3">
        <f t="shared" si="19"/>
        <v>0</v>
      </c>
    </row>
    <row r="33" spans="1:11" ht="15" customHeight="1" x14ac:dyDescent="0.2">
      <c r="A33" s="1"/>
      <c r="B33" s="5">
        <v>0</v>
      </c>
      <c r="C33" s="4">
        <v>0</v>
      </c>
      <c r="D33" s="3">
        <f t="shared" si="16"/>
        <v>0</v>
      </c>
      <c r="E33" s="3">
        <v>0</v>
      </c>
      <c r="F33" s="3">
        <f t="shared" si="17"/>
        <v>0</v>
      </c>
      <c r="G33" s="3">
        <f t="shared" si="18"/>
        <v>0</v>
      </c>
      <c r="H33" s="7">
        <v>0</v>
      </c>
      <c r="I33" s="5">
        <v>2.74</v>
      </c>
      <c r="J33" s="3">
        <f t="shared" si="19"/>
        <v>0</v>
      </c>
    </row>
    <row r="34" spans="1:11" ht="15" customHeight="1" x14ac:dyDescent="0.2">
      <c r="A34" s="1"/>
      <c r="B34" s="5">
        <v>0</v>
      </c>
      <c r="C34" s="4">
        <v>0</v>
      </c>
      <c r="D34" s="3">
        <f t="shared" si="16"/>
        <v>0</v>
      </c>
      <c r="E34" s="3">
        <v>0</v>
      </c>
      <c r="F34" s="3">
        <f t="shared" si="17"/>
        <v>0</v>
      </c>
      <c r="G34" s="3">
        <f t="shared" si="18"/>
        <v>0</v>
      </c>
      <c r="H34" s="7">
        <v>0</v>
      </c>
      <c r="I34" s="5">
        <v>2.74</v>
      </c>
      <c r="J34" s="3">
        <f t="shared" si="19"/>
        <v>0</v>
      </c>
    </row>
    <row r="35" spans="1:11" ht="15" customHeight="1" x14ac:dyDescent="0.2">
      <c r="A35" s="1"/>
      <c r="B35" s="5">
        <v>0</v>
      </c>
      <c r="C35" s="4">
        <v>0</v>
      </c>
      <c r="D35" s="3">
        <f t="shared" si="16"/>
        <v>0</v>
      </c>
      <c r="E35" s="3">
        <v>0</v>
      </c>
      <c r="F35" s="3">
        <f t="shared" si="17"/>
        <v>0</v>
      </c>
      <c r="G35" s="3">
        <f t="shared" si="18"/>
        <v>0</v>
      </c>
      <c r="H35" s="7">
        <v>0</v>
      </c>
      <c r="I35" s="5">
        <v>2.74</v>
      </c>
      <c r="J35" s="3">
        <f t="shared" si="19"/>
        <v>0</v>
      </c>
    </row>
    <row r="36" spans="1:11" ht="15" customHeight="1" x14ac:dyDescent="0.2">
      <c r="A36" s="1"/>
      <c r="B36" s="5">
        <v>0</v>
      </c>
      <c r="C36" s="4">
        <v>0</v>
      </c>
      <c r="D36" s="3">
        <f t="shared" si="16"/>
        <v>0</v>
      </c>
      <c r="E36" s="3">
        <v>0</v>
      </c>
      <c r="F36" s="3">
        <f t="shared" si="17"/>
        <v>0</v>
      </c>
      <c r="G36" s="3">
        <f t="shared" si="18"/>
        <v>0</v>
      </c>
      <c r="H36" s="7">
        <v>0</v>
      </c>
      <c r="I36" s="5">
        <v>2.74</v>
      </c>
      <c r="J36" s="3">
        <f t="shared" si="19"/>
        <v>0</v>
      </c>
    </row>
    <row r="37" spans="1:11" ht="15" customHeight="1" x14ac:dyDescent="0.2">
      <c r="A37" s="1"/>
      <c r="B37" s="5">
        <v>0</v>
      </c>
      <c r="C37" s="4">
        <v>0</v>
      </c>
      <c r="D37" s="3">
        <f t="shared" si="16"/>
        <v>0</v>
      </c>
      <c r="E37" s="3">
        <v>0</v>
      </c>
      <c r="F37" s="3">
        <f t="shared" si="17"/>
        <v>0</v>
      </c>
      <c r="G37" s="3">
        <f t="shared" si="18"/>
        <v>0</v>
      </c>
      <c r="H37" s="7">
        <v>0</v>
      </c>
      <c r="I37" s="5">
        <v>2.74</v>
      </c>
      <c r="J37" s="3">
        <f t="shared" si="19"/>
        <v>0</v>
      </c>
    </row>
    <row r="38" spans="1:11" ht="15" customHeight="1" x14ac:dyDescent="0.2">
      <c r="A38" s="1"/>
      <c r="B38" s="5">
        <v>0</v>
      </c>
      <c r="C38" s="4">
        <v>0</v>
      </c>
      <c r="D38" s="3">
        <f t="shared" si="16"/>
        <v>0</v>
      </c>
      <c r="E38" s="3">
        <v>0</v>
      </c>
      <c r="F38" s="3">
        <f t="shared" si="17"/>
        <v>0</v>
      </c>
      <c r="G38" s="3">
        <f t="shared" si="18"/>
        <v>0</v>
      </c>
      <c r="H38" s="7">
        <v>0</v>
      </c>
      <c r="I38" s="5">
        <v>2.74</v>
      </c>
      <c r="J38" s="3">
        <f t="shared" si="19"/>
        <v>0</v>
      </c>
    </row>
    <row r="39" spans="1:11" ht="15" customHeight="1" x14ac:dyDescent="0.2">
      <c r="A39" s="1"/>
      <c r="B39" s="5">
        <v>0</v>
      </c>
      <c r="C39" s="4">
        <v>0</v>
      </c>
      <c r="D39" s="3">
        <f t="shared" si="16"/>
        <v>0</v>
      </c>
      <c r="E39" s="3">
        <v>0</v>
      </c>
      <c r="F39" s="3">
        <f t="shared" si="17"/>
        <v>0</v>
      </c>
      <c r="G39" s="3">
        <f t="shared" si="18"/>
        <v>0</v>
      </c>
      <c r="H39" s="7">
        <v>0</v>
      </c>
      <c r="I39" s="5">
        <v>2.74</v>
      </c>
      <c r="J39" s="3">
        <f t="shared" si="19"/>
        <v>0</v>
      </c>
    </row>
    <row r="40" spans="1:11" ht="15" customHeight="1" x14ac:dyDescent="0.2">
      <c r="A40" s="1"/>
      <c r="B40" s="6"/>
      <c r="C40" s="5"/>
      <c r="D40" s="4"/>
      <c r="E40" s="5"/>
      <c r="F40" s="3"/>
      <c r="G40" s="5"/>
      <c r="H40" s="3"/>
      <c r="I40" s="5"/>
      <c r="J40" s="3"/>
      <c r="K40" s="3"/>
    </row>
    <row r="41" spans="1:11" ht="15" customHeight="1" x14ac:dyDescent="0.2">
      <c r="A41" s="15" t="str">
        <f>+$C$1</f>
        <v>Roçadora</v>
      </c>
      <c r="B41" s="8" t="s">
        <v>43</v>
      </c>
      <c r="C41" s="8" t="s">
        <v>44</v>
      </c>
      <c r="D41" s="8" t="s">
        <v>45</v>
      </c>
      <c r="E41" s="8" t="s">
        <v>46</v>
      </c>
      <c r="F41" s="8" t="s">
        <v>46</v>
      </c>
      <c r="G41" s="8" t="s">
        <v>47</v>
      </c>
      <c r="H41" s="8" t="s">
        <v>48</v>
      </c>
      <c r="I41" s="8" t="s">
        <v>49</v>
      </c>
      <c r="J41" s="8" t="s">
        <v>50</v>
      </c>
      <c r="K41" s="8" t="s">
        <v>51</v>
      </c>
    </row>
    <row r="42" spans="1:11" ht="15" customHeight="1" x14ac:dyDescent="0.2">
      <c r="A42" s="10"/>
      <c r="B42" s="8" t="s">
        <v>64</v>
      </c>
      <c r="C42" s="8" t="s">
        <v>52</v>
      </c>
      <c r="D42" s="8" t="s">
        <v>61</v>
      </c>
      <c r="E42" s="8" t="s">
        <v>16</v>
      </c>
      <c r="F42" s="8" t="s">
        <v>61</v>
      </c>
      <c r="G42" s="8" t="s">
        <v>61</v>
      </c>
      <c r="H42" s="8" t="s">
        <v>53</v>
      </c>
      <c r="I42" s="8" t="s">
        <v>61</v>
      </c>
      <c r="J42" s="8" t="s">
        <v>61</v>
      </c>
      <c r="K42" s="8" t="s">
        <v>62</v>
      </c>
    </row>
    <row r="43" spans="1:11" ht="15" customHeight="1" x14ac:dyDescent="0.2">
      <c r="A43" s="1"/>
      <c r="B43" s="3">
        <v>0</v>
      </c>
      <c r="C43" s="3">
        <v>1E-4</v>
      </c>
      <c r="D43" s="3">
        <f t="shared" ref="D43:D52" si="20">B43*1000/C43</f>
        <v>0</v>
      </c>
      <c r="E43" s="5">
        <v>0.04</v>
      </c>
      <c r="F43" s="5">
        <f>B17*(E43/100)</f>
        <v>0.6</v>
      </c>
      <c r="G43" s="3">
        <v>0</v>
      </c>
      <c r="H43" s="3">
        <v>0</v>
      </c>
      <c r="I43" s="3">
        <f t="shared" ref="I43:I52" si="21">G43+(G43*H43/100)</f>
        <v>0</v>
      </c>
      <c r="J43" s="5">
        <f t="shared" ref="J43:J52" si="22">G30+J30+D43+F43+I43</f>
        <v>0.6</v>
      </c>
      <c r="K43" s="5">
        <f t="shared" ref="K43:K52" si="23">+J43*I4</f>
        <v>0.44444444444444442</v>
      </c>
    </row>
    <row r="44" spans="1:11" ht="15" customHeight="1" x14ac:dyDescent="0.2">
      <c r="A44" s="1"/>
      <c r="B44" s="3">
        <v>0</v>
      </c>
      <c r="C44" s="3">
        <v>1E-4</v>
      </c>
      <c r="D44" s="3">
        <f t="shared" si="20"/>
        <v>0</v>
      </c>
      <c r="E44" s="5">
        <f>+$E$43</f>
        <v>0.04</v>
      </c>
      <c r="F44" s="5">
        <f t="shared" ref="F44:F52" si="24">B18*(E44/100)</f>
        <v>0.6</v>
      </c>
      <c r="G44" s="3">
        <v>0</v>
      </c>
      <c r="H44" s="3">
        <v>0</v>
      </c>
      <c r="I44" s="3">
        <f t="shared" si="21"/>
        <v>0</v>
      </c>
      <c r="J44" s="5">
        <f t="shared" si="22"/>
        <v>0.6</v>
      </c>
      <c r="K44" s="5">
        <f t="shared" si="23"/>
        <v>0.44444444444444442</v>
      </c>
    </row>
    <row r="45" spans="1:11" ht="15" customHeight="1" x14ac:dyDescent="0.2">
      <c r="A45" s="1"/>
      <c r="B45" s="3">
        <v>0</v>
      </c>
      <c r="C45" s="3">
        <v>1E-4</v>
      </c>
      <c r="D45" s="3">
        <f t="shared" si="20"/>
        <v>0</v>
      </c>
      <c r="E45" s="5">
        <f>+$E$43</f>
        <v>0.04</v>
      </c>
      <c r="F45" s="5">
        <f t="shared" si="24"/>
        <v>0.6</v>
      </c>
      <c r="G45" s="3">
        <v>0</v>
      </c>
      <c r="H45" s="3">
        <v>0</v>
      </c>
      <c r="I45" s="3">
        <f t="shared" si="21"/>
        <v>0</v>
      </c>
      <c r="J45" s="5">
        <f t="shared" si="22"/>
        <v>0.6</v>
      </c>
      <c r="K45" s="5">
        <f t="shared" si="23"/>
        <v>0.44444444444444442</v>
      </c>
    </row>
    <row r="46" spans="1:11" ht="15" customHeight="1" x14ac:dyDescent="0.2">
      <c r="A46" s="1"/>
      <c r="B46" s="3">
        <v>0</v>
      </c>
      <c r="C46" s="3">
        <v>1E-4</v>
      </c>
      <c r="D46" s="3">
        <f t="shared" si="20"/>
        <v>0</v>
      </c>
      <c r="E46" s="5">
        <f>+$E$43</f>
        <v>0.04</v>
      </c>
      <c r="F46" s="5">
        <f t="shared" si="24"/>
        <v>0.6</v>
      </c>
      <c r="G46" s="3">
        <v>0</v>
      </c>
      <c r="H46" s="3">
        <v>0</v>
      </c>
      <c r="I46" s="3">
        <f t="shared" si="21"/>
        <v>0</v>
      </c>
      <c r="J46" s="5">
        <f t="shared" si="22"/>
        <v>0.6</v>
      </c>
      <c r="K46" s="5">
        <f t="shared" si="23"/>
        <v>0.44444444444444442</v>
      </c>
    </row>
    <row r="47" spans="1:11" ht="15" customHeight="1" x14ac:dyDescent="0.2">
      <c r="A47" s="1"/>
      <c r="B47" s="3">
        <v>0</v>
      </c>
      <c r="C47" s="3">
        <v>1E-4</v>
      </c>
      <c r="D47" s="3">
        <f t="shared" si="20"/>
        <v>0</v>
      </c>
      <c r="E47" s="5">
        <f>+$E$43</f>
        <v>0.04</v>
      </c>
      <c r="F47" s="5">
        <f t="shared" si="24"/>
        <v>0.6</v>
      </c>
      <c r="G47" s="3">
        <v>0</v>
      </c>
      <c r="H47" s="3">
        <v>0</v>
      </c>
      <c r="I47" s="3">
        <f t="shared" si="21"/>
        <v>0</v>
      </c>
      <c r="J47" s="5">
        <f t="shared" si="22"/>
        <v>0.6</v>
      </c>
      <c r="K47" s="5">
        <f t="shared" si="23"/>
        <v>0.44444444444444442</v>
      </c>
    </row>
    <row r="48" spans="1:11" ht="15" customHeight="1" x14ac:dyDescent="0.2">
      <c r="A48" s="1"/>
      <c r="B48" s="3">
        <v>0</v>
      </c>
      <c r="C48" s="3">
        <v>1E-4</v>
      </c>
      <c r="D48" s="3">
        <f t="shared" si="20"/>
        <v>0</v>
      </c>
      <c r="E48" s="5">
        <f>+$E$43</f>
        <v>0.04</v>
      </c>
      <c r="F48" s="5">
        <f t="shared" si="24"/>
        <v>0.6</v>
      </c>
      <c r="G48" s="3">
        <v>0</v>
      </c>
      <c r="H48" s="3">
        <v>0</v>
      </c>
      <c r="I48" s="3">
        <f t="shared" si="21"/>
        <v>0</v>
      </c>
      <c r="J48" s="5">
        <f t="shared" si="22"/>
        <v>0.6</v>
      </c>
      <c r="K48" s="5">
        <f t="shared" si="23"/>
        <v>0.44444444444444442</v>
      </c>
    </row>
    <row r="49" spans="1:11" ht="15" customHeight="1" x14ac:dyDescent="0.2">
      <c r="A49" s="1"/>
      <c r="B49" s="3">
        <v>0</v>
      </c>
      <c r="C49" s="3">
        <v>1E-4</v>
      </c>
      <c r="D49" s="3">
        <f t="shared" si="20"/>
        <v>0</v>
      </c>
      <c r="E49" s="5">
        <f>+$E$43</f>
        <v>0.04</v>
      </c>
      <c r="F49" s="5">
        <f t="shared" si="24"/>
        <v>0.6</v>
      </c>
      <c r="G49" s="3">
        <v>0</v>
      </c>
      <c r="H49" s="3">
        <v>0</v>
      </c>
      <c r="I49" s="3">
        <f t="shared" si="21"/>
        <v>0</v>
      </c>
      <c r="J49" s="5">
        <f t="shared" si="22"/>
        <v>0.6</v>
      </c>
      <c r="K49" s="5">
        <f t="shared" si="23"/>
        <v>0.44444444444444442</v>
      </c>
    </row>
    <row r="50" spans="1:11" ht="15" customHeight="1" x14ac:dyDescent="0.2">
      <c r="A50" s="1"/>
      <c r="B50" s="3">
        <v>0</v>
      </c>
      <c r="C50" s="3">
        <v>1E-4</v>
      </c>
      <c r="D50" s="3">
        <f t="shared" si="20"/>
        <v>0</v>
      </c>
      <c r="E50" s="5">
        <f>+$E$43</f>
        <v>0.04</v>
      </c>
      <c r="F50" s="5">
        <f t="shared" si="24"/>
        <v>0.6</v>
      </c>
      <c r="G50" s="3">
        <v>0</v>
      </c>
      <c r="H50" s="3">
        <v>0</v>
      </c>
      <c r="I50" s="3">
        <f t="shared" si="21"/>
        <v>0</v>
      </c>
      <c r="J50" s="5">
        <f t="shared" si="22"/>
        <v>0.6</v>
      </c>
      <c r="K50" s="5">
        <f t="shared" si="23"/>
        <v>0.44444444444444442</v>
      </c>
    </row>
    <row r="51" spans="1:11" ht="15" customHeight="1" x14ac:dyDescent="0.2">
      <c r="A51" s="1"/>
      <c r="B51" s="3">
        <v>0</v>
      </c>
      <c r="C51" s="3">
        <v>1E-4</v>
      </c>
      <c r="D51" s="3">
        <f t="shared" si="20"/>
        <v>0</v>
      </c>
      <c r="E51" s="5">
        <f>+$E$43</f>
        <v>0.04</v>
      </c>
      <c r="F51" s="5">
        <f t="shared" si="24"/>
        <v>0.6</v>
      </c>
      <c r="G51" s="3">
        <v>0</v>
      </c>
      <c r="H51" s="3">
        <v>0</v>
      </c>
      <c r="I51" s="3">
        <f t="shared" si="21"/>
        <v>0</v>
      </c>
      <c r="J51" s="5">
        <f t="shared" si="22"/>
        <v>0.6</v>
      </c>
      <c r="K51" s="5">
        <f t="shared" si="23"/>
        <v>0.44444444444444442</v>
      </c>
    </row>
    <row r="52" spans="1:11" ht="15" customHeight="1" x14ac:dyDescent="0.2">
      <c r="A52" s="1"/>
      <c r="B52" s="3">
        <v>0</v>
      </c>
      <c r="C52" s="3">
        <v>1E-4</v>
      </c>
      <c r="D52" s="3">
        <f t="shared" si="20"/>
        <v>0</v>
      </c>
      <c r="E52" s="5">
        <f>+$E$43</f>
        <v>0.04</v>
      </c>
      <c r="F52" s="5">
        <f t="shared" si="24"/>
        <v>0.6</v>
      </c>
      <c r="G52" s="3">
        <v>0</v>
      </c>
      <c r="H52" s="3">
        <v>0</v>
      </c>
      <c r="I52" s="3">
        <f t="shared" si="21"/>
        <v>0</v>
      </c>
      <c r="J52" s="5">
        <f t="shared" si="22"/>
        <v>0.6</v>
      </c>
      <c r="K52" s="5">
        <f t="shared" si="23"/>
        <v>0.44444444444444442</v>
      </c>
    </row>
    <row r="53" spans="1:11" ht="15" customHeight="1" x14ac:dyDescent="0.2">
      <c r="A53" s="1"/>
      <c r="B53" s="6"/>
      <c r="C53" s="5"/>
      <c r="D53" s="4"/>
      <c r="E53" s="5"/>
      <c r="F53" s="3"/>
      <c r="G53" s="5"/>
      <c r="H53" s="3"/>
      <c r="I53" s="5"/>
      <c r="J53" s="3"/>
      <c r="K53" s="3"/>
    </row>
    <row r="54" spans="1:11" s="10" customFormat="1" ht="15" customHeight="1" x14ac:dyDescent="0.25">
      <c r="C54" s="8" t="s">
        <v>65</v>
      </c>
      <c r="D54" s="8" t="s">
        <v>54</v>
      </c>
      <c r="E54" s="22" t="s">
        <v>55</v>
      </c>
      <c r="F54" s="24" t="s">
        <v>56</v>
      </c>
      <c r="G54" s="24" t="s">
        <v>57</v>
      </c>
      <c r="H54" s="27"/>
      <c r="I54" s="28" t="s">
        <v>58</v>
      </c>
      <c r="J54" s="28" t="s">
        <v>59</v>
      </c>
    </row>
    <row r="55" spans="1:11" s="10" customFormat="1" ht="15" customHeight="1" x14ac:dyDescent="0.25">
      <c r="C55" s="8"/>
      <c r="D55" s="12" t="s">
        <v>61</v>
      </c>
      <c r="E55" s="22" t="s">
        <v>68</v>
      </c>
      <c r="F55" s="25" t="s">
        <v>61</v>
      </c>
      <c r="G55" s="25" t="s">
        <v>68</v>
      </c>
      <c r="H55" s="27"/>
      <c r="I55" s="28" t="s">
        <v>61</v>
      </c>
      <c r="J55" s="28" t="s">
        <v>68</v>
      </c>
    </row>
    <row r="56" spans="1:11" ht="15" customHeight="1" x14ac:dyDescent="0.2">
      <c r="C56" s="3">
        <v>10</v>
      </c>
      <c r="D56" s="5">
        <f>J17+J43</f>
        <v>23.887500000000006</v>
      </c>
      <c r="E56" s="23">
        <f>+D56*I4</f>
        <v>17.69444444444445</v>
      </c>
      <c r="F56" s="26">
        <v>20</v>
      </c>
      <c r="G56" s="26">
        <f>+F56*I4</f>
        <v>14.814814814814813</v>
      </c>
      <c r="H56" s="29" t="s">
        <v>60</v>
      </c>
      <c r="I56" s="30">
        <f>+F56+D56</f>
        <v>43.887500000000003</v>
      </c>
      <c r="J56" s="30">
        <f>+G56+E56</f>
        <v>32.509259259259267</v>
      </c>
    </row>
    <row r="57" spans="1:11" ht="15" customHeight="1" x14ac:dyDescent="0.2">
      <c r="C57" s="1">
        <f>10+C56</f>
        <v>20</v>
      </c>
      <c r="D57" s="5">
        <f>J18+J44</f>
        <v>12.243750000000002</v>
      </c>
      <c r="E57" s="23">
        <f>+D57*I5</f>
        <v>9.0694444444444446</v>
      </c>
      <c r="F57" s="26">
        <f>+$F$56</f>
        <v>20</v>
      </c>
      <c r="G57" s="26">
        <f>+F57*I5</f>
        <v>14.814814814814813</v>
      </c>
      <c r="H57" s="29" t="s">
        <v>60</v>
      </c>
      <c r="I57" s="30">
        <f>+F57+D57</f>
        <v>32.243750000000006</v>
      </c>
      <c r="J57" s="30">
        <f>+G57+E57</f>
        <v>23.88425925925926</v>
      </c>
    </row>
    <row r="58" spans="1:11" ht="15" customHeight="1" x14ac:dyDescent="0.2">
      <c r="C58" s="1">
        <f t="shared" ref="C58:C65" si="25">10+C57</f>
        <v>30</v>
      </c>
      <c r="D58" s="5">
        <f>J19+J45</f>
        <v>8.3625000000000007</v>
      </c>
      <c r="E58" s="23">
        <f>+D58*I6</f>
        <v>6.1944444444444446</v>
      </c>
      <c r="F58" s="26">
        <f t="shared" ref="F58:F65" si="26">+$F$56</f>
        <v>20</v>
      </c>
      <c r="G58" s="26">
        <f>+F58*I6</f>
        <v>14.814814814814813</v>
      </c>
      <c r="H58" s="29" t="s">
        <v>60</v>
      </c>
      <c r="I58" s="30">
        <f>+F58+D58</f>
        <v>28.362500000000001</v>
      </c>
      <c r="J58" s="30">
        <f>+G58+E58</f>
        <v>21.00925925925926</v>
      </c>
    </row>
    <row r="59" spans="1:11" ht="15" customHeight="1" x14ac:dyDescent="0.2">
      <c r="C59" s="1">
        <f t="shared" si="25"/>
        <v>40</v>
      </c>
      <c r="D59" s="5">
        <f>J20+J46</f>
        <v>6.4218750000000009</v>
      </c>
      <c r="E59" s="23">
        <f>+D59*I7</f>
        <v>4.7569444444444446</v>
      </c>
      <c r="F59" s="26">
        <f t="shared" si="26"/>
        <v>20</v>
      </c>
      <c r="G59" s="26">
        <f>+F59*I7</f>
        <v>14.814814814814813</v>
      </c>
      <c r="H59" s="29" t="s">
        <v>60</v>
      </c>
      <c r="I59" s="30">
        <f>+F59+D59</f>
        <v>26.421875</v>
      </c>
      <c r="J59" s="30">
        <f>+G59+E59</f>
        <v>19.57175925925926</v>
      </c>
    </row>
    <row r="60" spans="1:11" ht="15" customHeight="1" x14ac:dyDescent="0.2">
      <c r="C60" s="1">
        <f t="shared" si="25"/>
        <v>50</v>
      </c>
      <c r="D60" s="5">
        <f>J21+J47</f>
        <v>5.2574999999999994</v>
      </c>
      <c r="E60" s="23">
        <f>+D60*I8</f>
        <v>3.8944444444444439</v>
      </c>
      <c r="F60" s="26">
        <f t="shared" si="26"/>
        <v>20</v>
      </c>
      <c r="G60" s="26">
        <f>+F60*I8</f>
        <v>14.814814814814813</v>
      </c>
      <c r="H60" s="29" t="s">
        <v>60</v>
      </c>
      <c r="I60" s="30">
        <f>+F60+D60</f>
        <v>25.2575</v>
      </c>
      <c r="J60" s="30">
        <f>+G60+E60</f>
        <v>18.709259259259255</v>
      </c>
    </row>
    <row r="61" spans="1:11" ht="15" customHeight="1" x14ac:dyDescent="0.2">
      <c r="C61" s="1">
        <f t="shared" si="25"/>
        <v>60</v>
      </c>
      <c r="D61" s="5">
        <f>J22+J48</f>
        <v>4.4812500000000002</v>
      </c>
      <c r="E61" s="23">
        <f>+D61*I9</f>
        <v>3.3194444444444442</v>
      </c>
      <c r="F61" s="26">
        <f t="shared" si="26"/>
        <v>20</v>
      </c>
      <c r="G61" s="26">
        <f>+F61*I9</f>
        <v>14.814814814814813</v>
      </c>
      <c r="H61" s="29" t="s">
        <v>60</v>
      </c>
      <c r="I61" s="30">
        <f>+F61+D61</f>
        <v>24.481249999999999</v>
      </c>
      <c r="J61" s="30">
        <f>+G61+E61</f>
        <v>18.134259259259256</v>
      </c>
    </row>
    <row r="62" spans="1:11" ht="15" customHeight="1" x14ac:dyDescent="0.2">
      <c r="C62" s="1">
        <f t="shared" si="25"/>
        <v>70</v>
      </c>
      <c r="D62" s="5">
        <f>J23+J49</f>
        <v>3.9267857142857148</v>
      </c>
      <c r="E62" s="23">
        <f>+D62*I10</f>
        <v>2.9087301587301591</v>
      </c>
      <c r="F62" s="26">
        <f t="shared" si="26"/>
        <v>20</v>
      </c>
      <c r="G62" s="26">
        <f>+F62*I10</f>
        <v>14.814814814814813</v>
      </c>
      <c r="H62" s="29" t="s">
        <v>60</v>
      </c>
      <c r="I62" s="30">
        <f>+F62+D62</f>
        <v>23.926785714285714</v>
      </c>
      <c r="J62" s="30">
        <f>+G62+E62</f>
        <v>17.723544973544971</v>
      </c>
    </row>
    <row r="63" spans="1:11" ht="15" customHeight="1" x14ac:dyDescent="0.2">
      <c r="C63" s="1">
        <f t="shared" si="25"/>
        <v>80</v>
      </c>
      <c r="D63" s="5">
        <f>J24+J50</f>
        <v>3.5109375000000007</v>
      </c>
      <c r="E63" s="23">
        <f>+D63*I11</f>
        <v>2.6006944444444446</v>
      </c>
      <c r="F63" s="26">
        <f t="shared" si="26"/>
        <v>20</v>
      </c>
      <c r="G63" s="26">
        <f>+F63*I11</f>
        <v>14.814814814814813</v>
      </c>
      <c r="H63" s="29" t="s">
        <v>60</v>
      </c>
      <c r="I63" s="30">
        <f>+F63+D63</f>
        <v>23.510937500000001</v>
      </c>
      <c r="J63" s="30">
        <f>+G63+E63</f>
        <v>17.41550925925926</v>
      </c>
    </row>
    <row r="64" spans="1:11" ht="15" customHeight="1" x14ac:dyDescent="0.2">
      <c r="C64" s="1">
        <f t="shared" si="25"/>
        <v>90</v>
      </c>
      <c r="D64" s="5">
        <f>J25+J51</f>
        <v>3.1875000000000004</v>
      </c>
      <c r="E64" s="23">
        <f>+D64*I12</f>
        <v>2.3611111111111112</v>
      </c>
      <c r="F64" s="26">
        <f t="shared" si="26"/>
        <v>20</v>
      </c>
      <c r="G64" s="26">
        <f>+F64*I12</f>
        <v>14.814814814814813</v>
      </c>
      <c r="H64" s="29" t="s">
        <v>60</v>
      </c>
      <c r="I64" s="30">
        <f>+F64+D64</f>
        <v>23.1875</v>
      </c>
      <c r="J64" s="30">
        <f>+G64+E64</f>
        <v>17.175925925925924</v>
      </c>
    </row>
    <row r="65" spans="1:11" ht="15" customHeight="1" x14ac:dyDescent="0.2">
      <c r="C65" s="1">
        <f t="shared" si="25"/>
        <v>100</v>
      </c>
      <c r="D65" s="5">
        <f>J26+J52</f>
        <v>2.92875</v>
      </c>
      <c r="E65" s="23">
        <f>+D65*I13</f>
        <v>2.1694444444444443</v>
      </c>
      <c r="F65" s="26">
        <f t="shared" si="26"/>
        <v>20</v>
      </c>
      <c r="G65" s="26">
        <f>+F65*I13</f>
        <v>14.814814814814813</v>
      </c>
      <c r="H65" s="29" t="s">
        <v>60</v>
      </c>
      <c r="I65" s="30">
        <f>+F65+D65</f>
        <v>22.928750000000001</v>
      </c>
      <c r="J65" s="30">
        <f>+G65+E65</f>
        <v>16.984259259259257</v>
      </c>
    </row>
    <row r="66" spans="1:11" ht="5.0999999999999996" customHeight="1" x14ac:dyDescent="0.2">
      <c r="A66" s="1"/>
      <c r="B66" s="6"/>
      <c r="C66" s="5"/>
      <c r="D66" s="4"/>
      <c r="E66" s="5"/>
      <c r="F66" s="3"/>
      <c r="G66" s="5"/>
      <c r="H66" s="3"/>
      <c r="I66" s="5"/>
      <c r="J66" s="3"/>
      <c r="K66" s="3"/>
    </row>
    <row r="67" spans="1:11" ht="19.95" customHeight="1" x14ac:dyDescent="0.25">
      <c r="B67"/>
      <c r="C67"/>
    </row>
    <row r="68" spans="1:11" ht="19.95" customHeight="1" x14ac:dyDescent="0.2"/>
    <row r="69" spans="1:11" ht="19.95" customHeight="1" x14ac:dyDescent="0.2"/>
    <row r="70" spans="1:11" ht="19.95" customHeight="1" x14ac:dyDescent="0.2"/>
    <row r="71" spans="1:11" ht="19.95" customHeight="1" x14ac:dyDescent="0.2"/>
    <row r="72" spans="1:11" ht="19.95" customHeight="1" x14ac:dyDescent="0.2"/>
    <row r="73" spans="1:11" ht="19.95" customHeight="1" x14ac:dyDescent="0.2"/>
    <row r="74" spans="1:11" ht="19.95" customHeight="1" x14ac:dyDescent="0.2"/>
    <row r="75" spans="1:11" ht="19.95" customHeight="1" x14ac:dyDescent="0.2"/>
    <row r="76" spans="1:11" ht="19.95" customHeight="1" x14ac:dyDescent="0.2"/>
    <row r="77" spans="1:11" ht="19.95" customHeight="1" x14ac:dyDescent="0.2"/>
    <row r="78" spans="1:11" ht="19.95" customHeight="1" x14ac:dyDescent="0.2"/>
    <row r="79" spans="1:11" ht="19.95" customHeight="1" x14ac:dyDescent="0.2"/>
    <row r="80" spans="1:11" ht="19.95" customHeight="1" x14ac:dyDescent="0.2"/>
    <row r="81" ht="19.95" customHeight="1" x14ac:dyDescent="0.2"/>
    <row r="82" ht="19.95" customHeight="1" x14ac:dyDescent="0.2"/>
    <row r="83" ht="19.95" customHeight="1" x14ac:dyDescent="0.2"/>
    <row r="84" ht="19.95" customHeight="1" x14ac:dyDescent="0.2"/>
    <row r="85" ht="19.95" customHeight="1" x14ac:dyDescent="0.2"/>
    <row r="86" ht="19.95" customHeight="1" x14ac:dyDescent="0.2"/>
    <row r="87" ht="19.95" customHeight="1" x14ac:dyDescent="0.2"/>
    <row r="88" ht="19.95" customHeight="1" x14ac:dyDescent="0.2"/>
    <row r="89" ht="19.95" customHeight="1" x14ac:dyDescent="0.2"/>
    <row r="90" ht="19.95" customHeight="1" x14ac:dyDescent="0.2"/>
    <row r="91" ht="19.95" customHeight="1" x14ac:dyDescent="0.2"/>
  </sheetData>
  <phoneticPr fontId="0" type="noConversion"/>
  <printOptions horizontalCentered="1" verticalCentered="1" gridLines="1" gridLinesSet="0"/>
  <pageMargins left="0.19685039370078741" right="0.19685039370078741" top="0" bottom="0" header="0.51181102362204722" footer="0.51181102362204722"/>
  <pageSetup paperSize="9" scale="90" orientation="portrait" horizontalDpi="120" verticalDpi="72" r:id="rId1"/>
  <headerFooter alignWithMargins="0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Roçadora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UTAD</dc:creator>
  <cp:lastModifiedBy>Fernando Santos</cp:lastModifiedBy>
  <cp:lastPrinted>2025-03-06T15:20:55Z</cp:lastPrinted>
  <dcterms:created xsi:type="dcterms:W3CDTF">2007-06-04T08:03:21Z</dcterms:created>
  <dcterms:modified xsi:type="dcterms:W3CDTF">2025-03-06T15:21:02Z</dcterms:modified>
</cp:coreProperties>
</file>